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expert.local\RA\Users\Banks\Leasing\лизинг 2026\итоги 1пг26\Reglament\"/>
    </mc:Choice>
  </mc:AlternateContent>
  <xr:revisionPtr revIDLastSave="0" documentId="13_ncr:1_{6266776E-2B88-441F-AE70-8BBFD67A7551}" xr6:coauthVersionLast="47" xr6:coauthVersionMax="47" xr10:uidLastSave="{00000000-0000-0000-0000-000000000000}"/>
  <bookViews>
    <workbookView xWindow="-120" yWindow="-120" windowWidth="29040" windowHeight="15840" tabRatio="656" activeTab="2" xr2:uid="{00000000-000D-0000-FFFF-FFFF00000000}"/>
  </bookViews>
  <sheets>
    <sheet name="о проекте" sheetId="1" r:id="rId1"/>
    <sheet name="термины" sheetId="3" r:id="rId2"/>
    <sheet name="АНКЕТА" sheetId="6" r:id="rId3"/>
    <sheet name="lists" sheetId="10" state="hidden" r:id="rId4"/>
    <sheet name="Лист1" sheetId="9" state="hidden" r:id="rId5"/>
  </sheets>
  <externalReferences>
    <externalReference r:id="rId6"/>
  </externalReferences>
  <definedNames>
    <definedName name="_xlnm._FilterDatabase" localSheetId="2" hidden="1">АНКЕТА!$C$95:$E$98</definedName>
    <definedName name="автобусы">АНКЕТА!#REF!</definedName>
    <definedName name="легковые_авто">АНКЕТА!#REF!</definedName>
    <definedName name="легковые_автомобили">АНКЕТА!#REF!</definedName>
    <definedName name="микроавтобусы">Лист1!$A$1:$A$21</definedName>
    <definedName name="ответы">[1]мониторинг!$B$74:$B$80</definedName>
    <definedName name="ответы2">[1]мониторинг!$C$74:$C$80</definedName>
    <definedName name="ответы3">[1]мониторинг!$D$74:$D$79</definedName>
    <definedName name="ответы4">[1]мониторинг!$E$74:$E$80</definedName>
    <definedName name="ответы5">[1]мониторинг!$F$74:$F$78</definedName>
    <definedName name="список_грузовых_авто">АНКЕТА!#REF!</definedName>
    <definedName name="Список_грузовых_автомобилей_по_маркам">АНКЕТА!#REF!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6" l="1"/>
  <c r="I33" i="6"/>
  <c r="H33" i="6"/>
  <c r="F111" i="6"/>
  <c r="E105" i="6"/>
  <c r="I9" i="6"/>
  <c r="H9" i="6"/>
  <c r="G33" i="6" l="1"/>
  <c r="F33" i="6"/>
  <c r="E33" i="6"/>
  <c r="F58" i="6" l="1"/>
  <c r="E93" i="6"/>
  <c r="E83" i="6"/>
  <c r="E74" i="6"/>
  <c r="E58" i="6"/>
  <c r="G58" i="6"/>
  <c r="E96" i="6" l="1"/>
  <c r="E111" i="6" l="1"/>
  <c r="E87" i="6"/>
  <c r="E77" i="6"/>
  <c r="E62" i="6"/>
  <c r="E27" i="6"/>
</calcChain>
</file>

<file path=xl/sharedStrings.xml><?xml version="1.0" encoding="utf-8"?>
<sst xmlns="http://schemas.openxmlformats.org/spreadsheetml/2006/main" count="224" uniqueCount="198">
  <si>
    <t>АНКЕТА</t>
  </si>
  <si>
    <t>Москва</t>
  </si>
  <si>
    <t>Центральный ФО (за исключением Москвы)</t>
  </si>
  <si>
    <t>Санкт-Петербург</t>
  </si>
  <si>
    <t>Северо-Западный ФО (за исключением Санкт-Петербурга)</t>
  </si>
  <si>
    <t>Сибирский ФО</t>
  </si>
  <si>
    <t>Дальневосточный ФО</t>
  </si>
  <si>
    <t>Уральский ФО</t>
  </si>
  <si>
    <t>Приволжский ФО</t>
  </si>
  <si>
    <t>Энергетическое оборудование</t>
  </si>
  <si>
    <t>Полиграфическое оборудование</t>
  </si>
  <si>
    <t>Медицинская техника и фармацевтическое оборудование</t>
  </si>
  <si>
    <t>Суда (морские и речные)</t>
  </si>
  <si>
    <t>Оборудование для ЖКХ</t>
  </si>
  <si>
    <t xml:space="preserve"> </t>
  </si>
  <si>
    <t>Северо-Кавказский ФО</t>
  </si>
  <si>
    <t>при заполнении анкеты НЕ использовать формулы и ссылки на ячейки !</t>
  </si>
  <si>
    <t>ФИО генерального директора</t>
  </si>
  <si>
    <t>Оборудование для нефте- и газодобычи и переработки</t>
  </si>
  <si>
    <t>Сельскохозяйственная техника и скот</t>
  </si>
  <si>
    <t>Недвижимость (здания и сооружения)</t>
  </si>
  <si>
    <t>Телекоммуникационное оборудование, оргтехника, компьютеры</t>
  </si>
  <si>
    <t>1. Информация о компании</t>
  </si>
  <si>
    <t xml:space="preserve">2. Показатели деятельности </t>
  </si>
  <si>
    <t xml:space="preserve">ВНИМАНИЕ  !!!   </t>
  </si>
  <si>
    <t>IVECO</t>
  </si>
  <si>
    <t>GAZ</t>
  </si>
  <si>
    <t>Выберите марку автомобиля из выпадающего списка</t>
  </si>
  <si>
    <t>Nissan</t>
  </si>
  <si>
    <t>Peugeot</t>
  </si>
  <si>
    <t>SsangYong</t>
  </si>
  <si>
    <t>Suzuki</t>
  </si>
  <si>
    <t>Toyota</t>
  </si>
  <si>
    <t>Volkswagen</t>
  </si>
  <si>
    <t>Mitsubishi</t>
  </si>
  <si>
    <t>Mercedes-Benz</t>
  </si>
  <si>
    <t>Mazda</t>
  </si>
  <si>
    <t>Hyundai</t>
  </si>
  <si>
    <t>Honda</t>
  </si>
  <si>
    <t>Ford</t>
  </si>
  <si>
    <t>Citroën</t>
  </si>
  <si>
    <t>УАЗ</t>
  </si>
  <si>
    <t>Fiat</t>
  </si>
  <si>
    <t>Renault</t>
  </si>
  <si>
    <t>Другая марка</t>
  </si>
  <si>
    <t>OPEL</t>
  </si>
  <si>
    <t xml:space="preserve"> лизинговой компании-участника</t>
  </si>
  <si>
    <t>Результаты предыдущих исследований Вы можете найти здесь:
http://raexpert.ru/researches/leasing
https://raexpert.ru/rankings/leasing</t>
  </si>
  <si>
    <t>собственные средства (УК+нераспр прибыль)</t>
  </si>
  <si>
    <t>банковские кредиты</t>
  </si>
  <si>
    <t>облигации</t>
  </si>
  <si>
    <t>авансы</t>
  </si>
  <si>
    <t xml:space="preserve">прочие источники </t>
  </si>
  <si>
    <t>Прочее имущество с долей свыше 2,5% портфеля (укажите вид)</t>
  </si>
  <si>
    <t>Деревообрабатывающее оборудование</t>
  </si>
  <si>
    <t>выберите ответ</t>
  </si>
  <si>
    <t>5-10%</t>
  </si>
  <si>
    <t>отсутствует</t>
  </si>
  <si>
    <t>менее 5%</t>
  </si>
  <si>
    <t>да, в 2022 году или позднее</t>
  </si>
  <si>
    <t>да, до конца 2021 года</t>
  </si>
  <si>
    <t>компания уже внедрила</t>
  </si>
  <si>
    <t>нет, не планирует</t>
  </si>
  <si>
    <t>иное (указать ниже)</t>
  </si>
  <si>
    <t>упрощенный порядок включения ESG-облигаций в Ломбардный список Банка России</t>
  </si>
  <si>
    <t>предоставление госсубсидий на проекты, отвечающим принципам ESG</t>
  </si>
  <si>
    <t xml:space="preserve">налоговые льготы для проектов, отвечающих критериям ESG </t>
  </si>
  <si>
    <t>высокие финансовые затраты</t>
  </si>
  <si>
    <t>отсутствие понимания влияния внедрения ESG-инициатив на финансовые показатели</t>
  </si>
  <si>
    <t>недостаток информированности участников рынка о ESG-концепции</t>
  </si>
  <si>
    <t>10-15%</t>
  </si>
  <si>
    <t>15-20%</t>
  </si>
  <si>
    <t>20-25%</t>
  </si>
  <si>
    <t>25-30%</t>
  </si>
  <si>
    <t>более 30%</t>
  </si>
  <si>
    <t>да, в 2022-2023 гг.</t>
  </si>
  <si>
    <t>Южный ФО</t>
  </si>
  <si>
    <t>Сумма новых договоров финансового и оперативного лизинга, млн руб.</t>
  </si>
  <si>
    <t>Количество новых заключенных договоров, штук</t>
  </si>
  <si>
    <t>Объем полученных лизинговых (в т.ч. арендных) платежей, млн руб.</t>
  </si>
  <si>
    <t>Профинансированные средства, млн руб.</t>
  </si>
  <si>
    <t>Объем полученных авансов, млн руб.</t>
  </si>
  <si>
    <t>ИНН (для группы компаний - ИНН головной компании)</t>
  </si>
  <si>
    <t>3. Источники финансирования деятельности (млн руб.)</t>
  </si>
  <si>
    <t>для расчета портфеля</t>
  </si>
  <si>
    <t>курсы валют для расчёта показателей:</t>
  </si>
  <si>
    <t>Собственный капитал</t>
  </si>
  <si>
    <t>Иные территории</t>
  </si>
  <si>
    <t>Собственник компании (владелец контрольного пакета или крупнейшей доли)</t>
  </si>
  <si>
    <t>выбрать</t>
  </si>
  <si>
    <t>2.2. Структура НБ по регионам (млн руб.)</t>
  </si>
  <si>
    <t>2.3. Структура НБ по клиентам*  (млн руб.)</t>
  </si>
  <si>
    <r>
      <t xml:space="preserve">При несоблюдении указанного требования, корректность обрабатываемых данных </t>
    </r>
    <r>
      <rPr>
        <b/>
        <sz val="10"/>
        <rFont val="Arial"/>
        <family val="2"/>
        <charset val="204"/>
      </rPr>
      <t>НЕ ГАРАНТИРУЕТСЯ.</t>
    </r>
  </si>
  <si>
    <r>
      <t>конфиденциально</t>
    </r>
    <r>
      <rPr>
        <sz val="10"/>
        <color rgb="FFFF000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
</t>
    </r>
    <r>
      <rPr>
        <sz val="10"/>
        <color indexed="23"/>
        <rFont val="Arial"/>
        <family val="2"/>
        <charset val="204"/>
      </rPr>
      <t xml:space="preserve">возможна публикация </t>
    </r>
    <r>
      <rPr>
        <u/>
        <sz val="10"/>
        <color indexed="23"/>
        <rFont val="Arial"/>
        <family val="2"/>
        <charset val="204"/>
      </rPr>
      <t>только агрегированного значения</t>
    </r>
    <r>
      <rPr>
        <sz val="10"/>
        <color indexed="23"/>
        <rFont val="Arial"/>
        <family val="2"/>
        <charset val="204"/>
      </rPr>
      <t xml:space="preserve"> показателя по всему рынку </t>
    </r>
  </si>
  <si>
    <r>
      <t xml:space="preserve">Прочее имущество всего </t>
    </r>
    <r>
      <rPr>
        <i/>
        <sz val="9"/>
        <rFont val="Arial"/>
        <family val="2"/>
        <charset val="204"/>
      </rPr>
      <t>(укажите ниже какое именно имущество)</t>
    </r>
  </si>
  <si>
    <r>
      <t>Малый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 xml:space="preserve">бизнес </t>
    </r>
    <r>
      <rPr>
        <sz val="9"/>
        <rFont val="Arial"/>
        <family val="2"/>
        <charset val="204"/>
      </rPr>
      <t>(ССЧ &lt;100 чел., выручка &lt;0,8 млрд руб.)</t>
    </r>
  </si>
  <si>
    <r>
      <t>Крупный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бизнес</t>
    </r>
    <r>
      <rPr>
        <sz val="9"/>
        <rFont val="Arial"/>
        <family val="2"/>
        <charset val="204"/>
      </rPr>
      <t xml:space="preserve"> (ССЧ &gt;250 чел., выручка &gt;2 млрд руб.)</t>
    </r>
  </si>
  <si>
    <r>
      <t xml:space="preserve">Госучреждения </t>
    </r>
    <r>
      <rPr>
        <sz val="9"/>
        <rFont val="Arial"/>
        <family val="2"/>
        <charset val="204"/>
      </rPr>
      <t>(ФГУП, МУП, органы федеральной и местной власти и др.)</t>
    </r>
  </si>
  <si>
    <r>
      <t>Физические лица</t>
    </r>
    <r>
      <rPr>
        <sz val="9"/>
        <rFont val="Arial"/>
        <family val="2"/>
        <charset val="204"/>
      </rPr>
      <t xml:space="preserve"> (ИП не включаются)</t>
    </r>
  </si>
  <si>
    <t>Строительная и дорожно-строит. техника, вкл. строит. спецтехнику на колесах</t>
  </si>
  <si>
    <t>Оборуд-е для пищевой промыш., вкл. холод-е и оборудование для ресторанов</t>
  </si>
  <si>
    <t>Погрузчики, складское и упаковоч. оборуд-е и оборуд-е для произв. тары</t>
  </si>
  <si>
    <t>Предоставляя анкету, Компания дает свое согласие на обработку, использование, раскрытие и передачу третьим лицам информации, указанной в анкете, за исключением данных, в отношении которых оговорена конфиденциальность</t>
  </si>
  <si>
    <t>Машиностроит., металлообрабат. и металлургическое оборудование</t>
  </si>
  <si>
    <t>для объема НБ</t>
  </si>
  <si>
    <t>Железнодорожная техника</t>
  </si>
  <si>
    <r>
      <t>Новый бизнес (НБ) по фин. лизингу (</t>
    </r>
    <r>
      <rPr>
        <b/>
        <sz val="9"/>
        <rFont val="Arial"/>
        <family val="2"/>
        <charset val="204"/>
      </rPr>
      <t>без НДС</t>
    </r>
    <r>
      <rPr>
        <sz val="9"/>
        <rFont val="Arial"/>
        <family val="2"/>
        <charset val="204"/>
      </rPr>
      <t>), млн руб.</t>
    </r>
  </si>
  <si>
    <t>Текущий портфель по фин. лизингу, млн руб.</t>
  </si>
  <si>
    <t>Портфель по оперативному лизингу/аренде, млн руб.</t>
  </si>
  <si>
    <t>отечественный банк</t>
  </si>
  <si>
    <t>государственный институт</t>
  </si>
  <si>
    <t>отечественный прочий</t>
  </si>
  <si>
    <t>отечественный производитель</t>
  </si>
  <si>
    <t>* В соответствии с Федеральным законом № 209-ФЗ «О развитии малого и среднего предпринимательства в РФ», к критериям классификации клиентов по масштабам деятельности добавлена численность сотрудников</t>
  </si>
  <si>
    <t>Объем профинансированных средств:</t>
  </si>
  <si>
    <r>
      <t xml:space="preserve">конфиденциально, </t>
    </r>
    <r>
      <rPr>
        <sz val="10"/>
        <color theme="0" tint="-0.34998626667073579"/>
        <rFont val="Arial"/>
        <family val="2"/>
        <charset val="204"/>
      </rPr>
      <t xml:space="preserve">возможна публикация </t>
    </r>
    <r>
      <rPr>
        <u/>
        <sz val="10"/>
        <color theme="0" tint="-0.34998626667073579"/>
        <rFont val="Arial"/>
        <family val="2"/>
        <charset val="204"/>
      </rPr>
      <t>только агрегированного значения</t>
    </r>
    <r>
      <rPr>
        <sz val="10"/>
        <color theme="0" tint="-0.34998626667073579"/>
        <rFont val="Arial"/>
        <family val="2"/>
        <charset val="204"/>
      </rPr>
      <t xml:space="preserve"> показателя по всему рынку </t>
    </r>
  </si>
  <si>
    <t>E-mail, телефон контактного лица</t>
  </si>
  <si>
    <r>
      <t>Средний</t>
    </r>
    <r>
      <rPr>
        <sz val="9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бизнес</t>
    </r>
    <r>
      <rPr>
        <sz val="9"/>
        <rFont val="Arial"/>
        <family val="2"/>
        <charset val="204"/>
      </rPr>
      <t xml:space="preserve"> (CCЧ 101-250 чел., выручка 0,8-2 млрд руб.)</t>
    </r>
  </si>
  <si>
    <t>Активы, переданные в операционную аренду</t>
  </si>
  <si>
    <t>Авансы, выданные поставщикам</t>
  </si>
  <si>
    <t>Активы всего</t>
  </si>
  <si>
    <t>Чистые инвестиции в лизинг с просроченной задолженностью более 90 дней</t>
  </si>
  <si>
    <t>Дебиторская задолженность по расторгнутым договорам лизинга</t>
  </si>
  <si>
    <t>Расшифровка понятий:</t>
  </si>
  <si>
    <r>
      <t>Активы</t>
    </r>
    <r>
      <rPr>
        <sz val="10"/>
        <rFont val="Arial"/>
        <family val="2"/>
        <charset val="204"/>
      </rPr>
      <t xml:space="preserve"> - общая величина активов, код 1600 формы 1 Бухгалтерского баланса.     </t>
    </r>
  </si>
  <si>
    <r>
      <rPr>
        <b/>
        <sz val="10"/>
        <rFont val="Arial"/>
        <family val="2"/>
        <charset val="204"/>
      </rPr>
      <t>Арендные сделки</t>
    </r>
    <r>
      <rPr>
        <sz val="10"/>
        <rFont val="Arial"/>
        <family val="2"/>
        <charset val="204"/>
      </rPr>
      <t xml:space="preserve"> - сделки оперативного лизинга, оформленные юридически как договор аренды, по которым в рассматриваемый период получен первый арендный платеж.</t>
    </r>
  </si>
  <si>
    <t xml:space="preserve">В состав арендных сделок могут быть включены в том числе: 
1) передача в аренду изъятого ранее оборудования у дефолтных клиентов,                            
2) договора аренды земли в случае передачи в лизинг недвижимости с землей (имущественного комплекса) и при условии единства сделки, т.е. одновременного действия и договора лизинга здания и договора аренды земли.                                                </t>
  </si>
  <si>
    <r>
      <t>Арендный портфель</t>
    </r>
    <r>
      <rPr>
        <sz val="10"/>
        <rFont val="Arial"/>
        <family val="2"/>
        <charset val="204"/>
      </rPr>
      <t xml:space="preserve"> - остаток арендных платежей к получению по действующим договорам аренды.</t>
    </r>
  </si>
  <si>
    <r>
      <rPr>
        <b/>
        <sz val="10"/>
        <rFont val="Arial"/>
        <family val="2"/>
        <charset val="204"/>
      </rPr>
      <t>Новый бизнес (НБ)</t>
    </r>
    <r>
      <rPr>
        <sz val="10"/>
        <rFont val="Arial"/>
        <family val="2"/>
        <charset val="204"/>
      </rPr>
      <t xml:space="preserve"> - стоимость переданных клиентам предметов лизинга в течение рассматриваемого периода, без НДС. 
</t>
    </r>
    <r>
      <rPr>
        <i/>
        <sz val="10"/>
        <rFont val="Arial"/>
        <family val="2"/>
        <charset val="204"/>
      </rPr>
      <t>(соответствует методике Leaseurope: New business is  the total value of assets provided during the period, excluding VAT and finance charges)</t>
    </r>
    <r>
      <rPr>
        <sz val="10"/>
        <rFont val="Arial"/>
        <family val="2"/>
        <charset val="204"/>
      </rPr>
      <t>.</t>
    </r>
  </si>
  <si>
    <t xml:space="preserve">По сделкам финансового лизинга новым бизнесом можно считать сумму договоров купли-продажи без НДС; по сделкам оперативного лизинга (аренды), когда передается не новое имущество (т.е. не приобретается вновь) - оценочную стоимость актива, которую лизинговая компания принимает в качестве базы для расчета арендных платежей.
Для всех сделок, включаемых в новый бизнес должны выполняться одно или оба условия:                                                                                             
(а) закупка оборудования для передачи в лизинг по договору лизинга,                                                                                                                                 
(б) получение ненулевого аванса от лизингополучателя - произошли не ранее первого дня рассматриваемого периода и не позднее его последнего дня. </t>
  </si>
  <si>
    <r>
      <rPr>
        <b/>
        <sz val="10"/>
        <rFont val="Arial"/>
        <family val="2"/>
        <charset val="204"/>
      </rPr>
      <t>Сумма новых договоров лизинга</t>
    </r>
    <r>
      <rPr>
        <sz val="10"/>
        <rFont val="Arial"/>
        <family val="2"/>
        <charset val="204"/>
      </rPr>
      <t xml:space="preserve"> - вся сумма платежей по договорам лизинга, включая НДС. При учете суммы новых договоров лизинга также должны выполняться условия (а) и (б) (см.выше).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</si>
  <si>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Arial"/>
        <family val="2"/>
        <charset val="204"/>
      </rPr>
      <t>Текущий портфель</t>
    </r>
    <r>
      <rPr>
        <sz val="10"/>
        <rFont val="Arial"/>
        <family val="2"/>
        <charset val="204"/>
      </rPr>
      <t xml:space="preserve"> компании оценивается  по объему лизинговых платежей к получению, или, что то же самое, по остаточной стоимости текущих сделок.  Под объемом лизинговых платежей к получению мы понимаем объем задолженности лизингополучателей перед лизингодателем по текущим сделкам за вычетом задолженности, просроченной более чем на 2 месяца. </t>
    </r>
  </si>
  <si>
    <r>
      <rPr>
        <b/>
        <sz val="10"/>
        <rFont val="Arial Cyr"/>
        <charset val="204"/>
      </rPr>
      <t xml:space="preserve">Чистая прибыль </t>
    </r>
    <r>
      <rPr>
        <sz val="10"/>
        <rFont val="Arial Cyr"/>
        <charset val="204"/>
      </rPr>
      <t xml:space="preserve">- код 2400 формы 2 Отчета о финансовых результатах.   </t>
    </r>
    <r>
      <rPr>
        <b/>
        <sz val="10"/>
        <rFont val="Arial Cyr"/>
        <charset val="204"/>
      </rPr>
      <t xml:space="preserve">
Чистые инвестиции в лизинг (ЧИЛ)</t>
    </r>
    <r>
      <rPr>
        <sz val="10"/>
        <rFont val="Arial Cyr"/>
        <charset val="204"/>
      </rPr>
      <t xml:space="preserve"> - сумма арендных платежей к получению по договорам финансовой аренды, дисконтированные с использованием процентной ставки, заложенной в договоре аренды. Процентная ставка, заложенная в договоре лизинга, представляет собой процентную ставку, при использовании которой приведенная стоимость арендных платежей становится равна сумме справедливой стоимости базового актива и первоначальных прямых затрат арендодателя. При расчете ЧИЛ НДС не учитывается.</t>
    </r>
  </si>
  <si>
    <r>
      <rPr>
        <b/>
        <sz val="10"/>
        <color rgb="FFFF0000"/>
        <rFont val="Arial"/>
        <family val="2"/>
        <charset val="204"/>
      </rPr>
      <t xml:space="preserve">ВНИМАНИЕ !  </t>
    </r>
    <r>
      <rPr>
        <b/>
        <sz val="10"/>
        <rFont val="Arial"/>
        <family val="2"/>
        <charset val="204"/>
      </rPr>
      <t xml:space="preserve">
- Показатель "Новый бизнес" не включает НДС! Соответственно разбивки по видам имущества и регионам также не включают НДС!
- Все остальные показатели включают в себя НДС, если специально не оговорено иное.
- При разбивке нового бизнеса и портфеля по регионам суммы сделок относятся в тот регион, где реально будет функционировать оборудование.
- Объем нового бизнеса включаются РЕАЛЬНЫЕ сделки, а не планируемые или предполагаемые.
</t>
    </r>
    <r>
      <rPr>
        <b/>
        <sz val="10"/>
        <color rgb="FFFF0000"/>
        <rFont val="Arial"/>
        <family val="2"/>
        <charset val="204"/>
      </rPr>
      <t>ЗА ДОСТОВЕРНОСТЬ ДАННЫХ АНКЕТЫ ОТВЕТСТВЕННОСТЬ НЕСЕТ САМА КОМПАНИЯ !</t>
    </r>
  </si>
  <si>
    <r>
      <t>Активы, переданные в операционную аренду</t>
    </r>
    <r>
      <rPr>
        <sz val="10"/>
        <rFont val="Arial"/>
        <family val="2"/>
        <charset val="204"/>
      </rPr>
      <t xml:space="preserve"> - остаточная стоимость активов, переданных в аренду, по которым компания не передает практически все риски и выгоды, связанные с владением активом.
</t>
    </r>
    <r>
      <rPr>
        <b/>
        <sz val="10"/>
        <rFont val="Arial"/>
        <family val="2"/>
        <charset val="204"/>
      </rPr>
      <t xml:space="preserve">Авансы, выданные поставщикам </t>
    </r>
    <r>
      <rPr>
        <sz val="10"/>
        <rFont val="Arial"/>
        <family val="2"/>
        <charset val="204"/>
      </rPr>
      <t>- авансы, уплаченные поставщикам под приобретение объектов основных средств, предназначенных для передачи в лизинг (аренду), за вычетом созданного резерва, полученных авансов от клиентов и НДС, подлежащего к вычету.</t>
    </r>
  </si>
  <si>
    <t>Чистые инвестиции в лизинг до вычета резервов</t>
  </si>
  <si>
    <t>Резервы по ЧИЛ на дату, млн руб.</t>
  </si>
  <si>
    <t>Объем имущества, изъятый у лизингополучателей на дату</t>
  </si>
  <si>
    <t>Среднесписочная численность сотрудников компании, чел.</t>
  </si>
  <si>
    <t>Портфельные данные</t>
  </si>
  <si>
    <t>Количество клиентов в лизинговом портфеле на дату, шт.</t>
  </si>
  <si>
    <t>Доля 10 крупнейших лизингополучателей в ЧИЛ на дату, %</t>
  </si>
  <si>
    <t>Доля договоров с плавающей ставкой в портфеле на дату, %</t>
  </si>
  <si>
    <t>Данные из отчетности</t>
  </si>
  <si>
    <r>
      <t xml:space="preserve">Объем профинансированных средств </t>
    </r>
    <r>
      <rPr>
        <sz val="10"/>
        <rFont val="Arial"/>
        <family val="2"/>
        <charset val="204"/>
      </rPr>
      <t xml:space="preserve">- средства, потраченные лизинговой компанией  в рассматриваемом периоде  по текущим сделкам для их исполнения (закупка оборудования, получение лицензий, монтаж и прочие расходы произведенные лизингодателем). </t>
    </r>
    <r>
      <rPr>
        <b/>
        <sz val="10"/>
        <rFont val="Arial"/>
        <family val="2"/>
        <charset val="204"/>
      </rPr>
      <t xml:space="preserve">
Объем полученных лизинговых платежей </t>
    </r>
    <r>
      <rPr>
        <sz val="10"/>
        <rFont val="Arial"/>
        <family val="2"/>
        <charset val="204"/>
      </rPr>
      <t xml:space="preserve">представляет собой общую сумму платежей по договорам лизинга, перечисленных на расчетный счет организации в течение периода, включая доходы от ремаркетинга (доходы от продажи оборудования, изъятого у лизингополучателя), полученные компанией в течение периода. Объем полученных лизинговых платежей и объем лизинговых платежей к получению исчисляются компаниями без учета авансов от лизингополучателей.
</t>
    </r>
    <r>
      <rPr>
        <b/>
        <sz val="10"/>
        <rFont val="Arial"/>
        <family val="2"/>
        <charset val="204"/>
      </rPr>
      <t xml:space="preserve">Операционные расходы </t>
    </r>
    <r>
      <rPr>
        <sz val="10"/>
        <rFont val="Arial"/>
        <family val="2"/>
        <charset val="204"/>
      </rPr>
      <t>- средства, которые компания тратит на ведение деятельности. Сюда относятся общие и административные расходы в т.ч. расходы на персонал, коммерческие и управленческие расходы.</t>
    </r>
    <r>
      <rPr>
        <b/>
        <sz val="10"/>
        <rFont val="Arial"/>
        <family val="2"/>
        <charset val="204"/>
      </rPr>
      <t xml:space="preserve">
Операционный доход </t>
    </r>
    <r>
      <rPr>
        <sz val="10"/>
        <rFont val="Arial"/>
        <family val="2"/>
        <charset val="204"/>
      </rPr>
      <t>- доход, полученный от лизинговой деятельности (финансовый и операционный лизинг), включающий процентные и комиссионные доходы.</t>
    </r>
  </si>
  <si>
    <t>иностранная компания</t>
  </si>
  <si>
    <t>Наименование компании (отметить "ГК", если компания входит в группу)</t>
  </si>
  <si>
    <t>ФИО контактного лица</t>
  </si>
  <si>
    <t>Среднесписочная численность клиентских менеджеров, чел.</t>
  </si>
  <si>
    <t>Заёмные средства (долговые обязательства), млн руб.</t>
  </si>
  <si>
    <r>
      <rPr>
        <b/>
        <sz val="12"/>
        <rFont val="Arial Cyr"/>
        <charset val="204"/>
      </rPr>
      <t>Типы транспортных средств:</t>
    </r>
    <r>
      <rPr>
        <sz val="10"/>
        <rFont val="Arial Cyr"/>
        <charset val="204"/>
      </rPr>
      <t xml:space="preserve">
</t>
    </r>
    <r>
      <rPr>
        <b/>
        <sz val="10"/>
        <rFont val="Arial Cyr"/>
        <charset val="204"/>
      </rPr>
      <t>Легковые автомобили (PC, passenger cars)</t>
    </r>
    <r>
      <rPr>
        <sz val="10"/>
        <rFont val="Arial Cyr"/>
        <charset val="204"/>
      </rPr>
      <t xml:space="preserve"> - легковой автомобиль, предназначенный для перевозки пассажиров и багажа, вместимостью до 8 человек.
</t>
    </r>
    <r>
      <rPr>
        <b/>
        <sz val="10"/>
        <rFont val="Arial Cyr"/>
        <charset val="204"/>
      </rPr>
      <t>Легковые коммерческие автомобили (LCV)</t>
    </r>
    <r>
      <rPr>
        <sz val="10"/>
        <rFont val="Arial Cyr"/>
        <charset val="204"/>
      </rPr>
      <t xml:space="preserve"> - коммерческие легкие грузовики и микроавтобусы полной массой ≤3,5 т и вместимостью до 17 пассажиров (а также (опцинально) до 6 т и до 19 пассажиров, в случае если транспортное средство изготовлено на базе модели входящей в сегмент LCV). Из числа пикапов к категории LCV также относятся  пикапы производства ВИС (ВазИнтерСервис),  а также грузопассажирские версии легковых автомобилей: CITROEN  BERLINGO VU, LADA  4X4 VU, LADA  GRANTA VU, LADA  LARGUS VU, LADA  SAMARA VU, PEUGEOT  PARTNER VU, RENAULT  KANGOO VU, VOLKSWAGEN  CADDY VU.
</t>
    </r>
    <r>
      <rPr>
        <b/>
        <sz val="10"/>
        <rFont val="Arial Cyr"/>
        <charset val="204"/>
      </rPr>
      <t>Грузовой автотранспорт (HCV)</t>
    </r>
    <r>
      <rPr>
        <sz val="10"/>
        <rFont val="Arial Cyr"/>
        <charset val="204"/>
      </rPr>
      <t xml:space="preserve"> - грузовой автомобиль полной массой свыше 3,5 тонн, не отнесенный к иным категориям.
</t>
    </r>
    <r>
      <rPr>
        <b/>
        <sz val="10"/>
        <rFont val="Arial Cyr"/>
        <charset val="204"/>
      </rPr>
      <t>Автобусы и троллейбусы (BUS)</t>
    </r>
    <r>
      <rPr>
        <sz val="10"/>
        <rFont val="Arial Cyr"/>
        <charset val="204"/>
      </rPr>
      <t xml:space="preserve"> - транспортное средство, предназначенное для перевозки пассажиров и багажа, имеющее более 8 мест для сидения, не считая места водителя, за исключением транспортных средств, которые отнесены в категорию ЛКА (LCV).</t>
    </r>
  </si>
  <si>
    <r>
      <t xml:space="preserve">Заёмные средства - </t>
    </r>
    <r>
      <rPr>
        <sz val="10"/>
        <rFont val="Arial"/>
        <family val="2"/>
        <charset val="204"/>
      </rPr>
      <t>сумма кодов 1410 и 1510 формы 1 (Бухгалтерского баланса).</t>
    </r>
    <r>
      <rPr>
        <b/>
        <sz val="10"/>
        <rFont val="Arial"/>
        <family val="2"/>
        <charset val="204"/>
      </rPr>
      <t xml:space="preserve">
Капитал </t>
    </r>
    <r>
      <rPr>
        <sz val="10"/>
        <rFont val="Arial"/>
        <family val="2"/>
        <charset val="204"/>
      </rPr>
      <t xml:space="preserve">- итого раздел III формы 1 Бухгалтерского баланса.    </t>
    </r>
  </si>
  <si>
    <r>
      <t>Плавающая ставка</t>
    </r>
    <r>
      <rPr>
        <sz val="10"/>
        <rFont val="Arial"/>
        <family val="2"/>
        <charset val="204"/>
      </rPr>
      <t xml:space="preserve"> - это процентная ставка, которая может изменяться в течение срока действия договора в зависимости от динамики ключевой ставки ЦБ РФ или других рыночных индикаторов. Условие лизингового договора, предусматривающее возможность лизингодателя в одностороннем порядке менять процентную ставку по платежам (без привязки к конкрентному индикатору), не является критерием отнесения к договору с плавающей ставкой.</t>
    </r>
  </si>
  <si>
    <t>Авиационный транспорт (воздушные суда, вертолеты)*</t>
  </si>
  <si>
    <t>* в состав нового бизнеса не включаются меморандумы о намерениях</t>
  </si>
  <si>
    <r>
      <t xml:space="preserve">конфиденциально, 
</t>
    </r>
    <r>
      <rPr>
        <sz val="10"/>
        <color theme="0" tint="-0.34998626667073579"/>
        <rFont val="Arial"/>
        <family val="2"/>
        <charset val="204"/>
      </rPr>
      <t xml:space="preserve">возможна публикация </t>
    </r>
    <r>
      <rPr>
        <u/>
        <sz val="10"/>
        <color theme="0" tint="-0.34998626667073579"/>
        <rFont val="Arial"/>
        <family val="2"/>
        <charset val="204"/>
      </rPr>
      <t>только агрегированного значения</t>
    </r>
    <r>
      <rPr>
        <sz val="10"/>
        <color theme="0" tint="-0.34998626667073579"/>
        <rFont val="Arial"/>
        <family val="2"/>
        <charset val="204"/>
      </rPr>
      <t xml:space="preserve"> показателя по всему рынку </t>
    </r>
  </si>
  <si>
    <r>
      <t xml:space="preserve">конфиденциально, 
</t>
    </r>
    <r>
      <rPr>
        <sz val="10"/>
        <color theme="0" tint="-0.499984740745262"/>
        <rFont val="Arial"/>
        <family val="2"/>
        <charset val="204"/>
      </rPr>
      <t xml:space="preserve">возможна публикация </t>
    </r>
    <r>
      <rPr>
        <u/>
        <sz val="10"/>
        <color theme="0" tint="-0.499984740745262"/>
        <rFont val="Arial"/>
        <family val="2"/>
        <charset val="204"/>
      </rPr>
      <t>только агрегированного значения</t>
    </r>
    <r>
      <rPr>
        <sz val="10"/>
        <color theme="0" tint="-0.499984740745262"/>
        <rFont val="Arial"/>
        <family val="2"/>
        <charset val="204"/>
      </rPr>
      <t xml:space="preserve"> показателя по всему рынку </t>
    </r>
  </si>
  <si>
    <r>
      <t>НБ по оперативному лизингу / аренде (</t>
    </r>
    <r>
      <rPr>
        <b/>
        <sz val="9"/>
        <rFont val="Arial"/>
        <family val="2"/>
        <charset val="204"/>
      </rPr>
      <t>без НДС</t>
    </r>
    <r>
      <rPr>
        <sz val="9"/>
        <rFont val="Arial"/>
        <family val="2"/>
        <charset val="204"/>
      </rPr>
      <t>), млн руб.</t>
    </r>
  </si>
  <si>
    <t>По компании</t>
  </si>
  <si>
    <t>Легковые автомобили (PC)</t>
  </si>
  <si>
    <t>Автобусы и троллейбусы (BUS)</t>
  </si>
  <si>
    <t>Грузовой автотранспорт (HCV), включая прицепы</t>
  </si>
  <si>
    <r>
      <t xml:space="preserve">Возвратный лизинг </t>
    </r>
    <r>
      <rPr>
        <sz val="10"/>
        <rFont val="Arial"/>
        <family val="2"/>
        <charset val="204"/>
      </rPr>
      <t>- это лизинговая сделка, в рамках которой клиент продаёт своё имущество лизинговой компании, а затем получает его обратно в лизинг.</t>
    </r>
  </si>
  <si>
    <r>
      <t xml:space="preserve">Повторный лизинг </t>
    </r>
    <r>
      <rPr>
        <sz val="10"/>
        <rFont val="Arial"/>
        <family val="2"/>
        <charset val="204"/>
      </rPr>
      <t>- это лизинговая сделка, в рамках которой имущество, ранее бывшее в лизинге, было возвращено лизингодателю и затем передано новому клиенту по договору лизинга.</t>
    </r>
  </si>
  <si>
    <t>в т.ч. НБ (млн руб.):
возвратный лизинг</t>
  </si>
  <si>
    <t>определения даны на вкладке "термины"</t>
  </si>
  <si>
    <t xml:space="preserve">2.1. Структура по сегментам </t>
  </si>
  <si>
    <t xml:space="preserve">    Рэнкинг будет построен по объему ЧИЛ и активов в операренде!</t>
  </si>
  <si>
    <t>лизинг б/у имущества</t>
  </si>
  <si>
    <r>
      <t xml:space="preserve">Реструктурированные договора </t>
    </r>
    <r>
      <rPr>
        <sz val="10"/>
        <rFont val="Arial"/>
        <family val="2"/>
        <charset val="204"/>
      </rPr>
      <t>- это договора, по которым были пересмотрены условия с целью снизить финансовую нагрузку на лизингополучателя (при наличии у него сложностей с обслуживанием долга). Например, снижение процентной ставки, удлинение срока или предоставление отсрочки платежей. Пересмотр процентной ставки в связи с изменением ключевой ставки (как следствие, изменение ставок по полученным банковским кредитам) реструктуризацией не считается.</t>
    </r>
  </si>
  <si>
    <t>5. Дополнительные сведения в рамках исследования (по итогам обсуждения рабочей группой с ОЛА)</t>
  </si>
  <si>
    <t>Чистая прибыль</t>
  </si>
  <si>
    <t>Объем имущества, изъятый у лизингополучателей за период</t>
  </si>
  <si>
    <t>Объем имущества, выкупленный лизингополучателями за период</t>
  </si>
  <si>
    <t>Доля договоров с плавающей ставкой в новом бизнесе за период, %</t>
  </si>
  <si>
    <t>Операционный доход за период, млн руб.</t>
  </si>
  <si>
    <t>Чистый доход от прочих (нелизинговых) услуг за период, млн руб.</t>
  </si>
  <si>
    <t>Чистые расходы на формирование / восстановление резервов по лизинговым активам (по ЧИЛ и дебиторской задолженности по расторгнутым договорам + отрицательная переоценка изъятого имущества) за период, млн руб.</t>
  </si>
  <si>
    <t>Процентные расходы по долговым обязательствам за период, млн руб.</t>
  </si>
  <si>
    <t>Операционные расходы за период, млн руб.</t>
  </si>
  <si>
    <t xml:space="preserve">        в т.ч. процентные доходы</t>
  </si>
  <si>
    <t xml:space="preserve">        в т.ч. от продажи имущества</t>
  </si>
  <si>
    <r>
      <t xml:space="preserve">4. Показатели отчётности (млн руб.)
</t>
    </r>
    <r>
      <rPr>
        <i/>
        <sz val="8"/>
        <rFont val="Arial"/>
        <family val="2"/>
        <charset val="204"/>
      </rPr>
      <t>в приоритете отчётность по МСФО (при наличии)</t>
    </r>
  </si>
  <si>
    <t>1пг2026</t>
  </si>
  <si>
    <t>доллар - 77,7539</t>
  </si>
  <si>
    <t>евро - 88,6472</t>
  </si>
  <si>
    <t>юань - 11,4624</t>
  </si>
  <si>
    <t>доллар - 76,2878</t>
  </si>
  <si>
    <t>евро - 89,1026</t>
  </si>
  <si>
    <t>юань - 11,1090</t>
  </si>
  <si>
    <r>
      <rPr>
        <b/>
        <sz val="11"/>
        <rFont val="Arial Cyr"/>
        <charset val="204"/>
      </rPr>
      <t xml:space="preserve">О ПРОЕКТЕ
</t>
    </r>
    <r>
      <rPr>
        <sz val="11"/>
        <rFont val="Arial Cyr"/>
        <charset val="204"/>
      </rPr>
      <t xml:space="preserve">
Сообщаем Вам, что Рейтинговое агентство "Эксперт РА" продолжает проект «Лизинг в России». В рамках данного проекта будет проведено исследование рынка </t>
    </r>
    <r>
      <rPr>
        <b/>
        <sz val="11"/>
        <rFont val="Arial Cyr"/>
        <charset val="204"/>
      </rPr>
      <t>по итогам 1-го полугодия 2026 года</t>
    </r>
    <r>
      <rPr>
        <sz val="11"/>
        <rFont val="Arial Cyr"/>
        <charset val="204"/>
      </rPr>
      <t xml:space="preserve">, посвященное анализу  отечественного рынка лизинговых услуг и деятельности ведущих лизинговых компаний. По результатам исследования  будет составлен рэнкинг ведущих лизинговых компаний России. Итоги исследования найдут свое отражение в публикациях в журналах, газетах и других финансовых СМИ, а также на нашем сайте. 
</t>
    </r>
    <r>
      <rPr>
        <b/>
        <sz val="12"/>
        <color rgb="FF000080"/>
        <rFont val="Arial CYR"/>
        <charset val="204"/>
      </rPr>
      <t xml:space="preserve">
Исследование проводится при поддержке Объединенной Лизинговой Ассоциации с целью сбора информации и подготовки аналитики о российском лизинговом рынке.</t>
    </r>
    <r>
      <rPr>
        <sz val="11"/>
        <rFont val="Arial Cyr"/>
        <charset val="204"/>
      </rPr>
      <t xml:space="preserve">
Поскольку Ваша компания, безусловно, относится к числу активных игроков рынка лизинговых услуг в России, мы предлагаем Вам стать участником этого проекта и заполнить прилагаемую анкету. Участие в этом проекте может оказать только позитивное влияние на имидж Вашей компании, подчеркивая ее информационную открытость, и поспособствует привлечению новых клиентов и партнеров.
Просим Вас заполнить анкету МАКСИМАЛЬНО полно.
Прислать заполненную анкету необходимо до</t>
    </r>
    <r>
      <rPr>
        <b/>
        <sz val="11"/>
        <color indexed="10"/>
        <rFont val="Arial Cyr"/>
        <charset val="204"/>
      </rPr>
      <t xml:space="preserve"> 30</t>
    </r>
    <r>
      <rPr>
        <b/>
        <sz val="11"/>
        <color rgb="FFFF0000"/>
        <rFont val="Arial Cyr"/>
        <charset val="204"/>
      </rPr>
      <t xml:space="preserve"> июля 2026 г</t>
    </r>
    <r>
      <rPr>
        <b/>
        <sz val="11"/>
        <color indexed="10"/>
        <rFont val="Arial Cyr"/>
        <charset val="204"/>
      </rPr>
      <t>.</t>
    </r>
    <r>
      <rPr>
        <sz val="11"/>
        <rFont val="Arial Cyr"/>
        <charset val="204"/>
      </rPr>
      <t xml:space="preserve"> (включительно) на адрес leasing@raexpert.ru
Просим с пониманием отнестись к тому, что анкеты, присланные после указанного срока, в данном исследовании участвовать НЕ БУДУТ.
Просьба после отправки анкеты удостовериться в ее получении.</t>
    </r>
  </si>
  <si>
    <t>Легковые коммерческие автомобили (LCV)</t>
  </si>
  <si>
    <t>Кого из спикеров Вы хотели бы видеть на конференции?</t>
  </si>
  <si>
    <t>Какие вопросы были бы для Вас интересными на конференции?</t>
  </si>
  <si>
    <t xml:space="preserve"> при поддержке</t>
  </si>
  <si>
    <t>6. Вопросы</t>
  </si>
  <si>
    <t>В декабре 2026 года состоится ежегодная лизинговая конференция, проводимая "Эксперт РА".</t>
  </si>
  <si>
    <t>по всем возникающим вопросам Вы можете обратиться по адресу: 
leasing@raexpert.ru, тел. (495) 225-34-44
а также к менеджерам проекта: Перфильеву Анатолию (perfilyev@raexpert.ru) и Романовскому Роману (romanovskiy@raexpert.ru)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</si>
</sst>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43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sz val="11"/>
      <name val="Arial Cyr"/>
      <charset val="204"/>
    </font>
    <font>
      <b/>
      <sz val="11"/>
      <color indexed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8"/>
      <color indexed="23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rgb="FF333333"/>
      <name val="Arial"/>
      <family val="2"/>
      <charset val="204"/>
    </font>
    <font>
      <b/>
      <sz val="11"/>
      <color rgb="FFFF0000"/>
      <name val="Arial Cyr"/>
      <charset val="204"/>
    </font>
    <font>
      <b/>
      <sz val="12"/>
      <color rgb="FF000080"/>
      <name val="Arial CYR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0"/>
      <color theme="5" tint="-0.249977111117893"/>
      <name val="Arial"/>
      <family val="2"/>
      <charset val="204"/>
    </font>
    <font>
      <b/>
      <sz val="14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9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0"/>
      <name val="Arial"/>
      <family val="2"/>
      <charset val="204"/>
    </font>
    <font>
      <sz val="10"/>
      <color indexed="23"/>
      <name val="Arial"/>
      <family val="2"/>
      <charset val="204"/>
    </font>
    <font>
      <u/>
      <sz val="10"/>
      <color indexed="23"/>
      <name val="Arial"/>
      <family val="2"/>
      <charset val="204"/>
    </font>
    <font>
      <b/>
      <sz val="9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0"/>
      <name val="Arial Cyr"/>
      <charset val="204"/>
    </font>
    <font>
      <sz val="10"/>
      <color theme="0" tint="-0.34998626667073579"/>
      <name val="Arial"/>
      <family val="2"/>
      <charset val="204"/>
    </font>
    <font>
      <u/>
      <sz val="10"/>
      <color theme="0" tint="-0.3499862666707357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b/>
      <sz val="9"/>
      <color rgb="FF00B050"/>
      <name val="Arial"/>
      <family val="2"/>
      <charset val="204"/>
    </font>
    <font>
      <u/>
      <sz val="10"/>
      <color theme="0" tint="-0.499984740745262"/>
      <name val="Arial"/>
      <family val="2"/>
      <charset val="204"/>
    </font>
    <font>
      <i/>
      <sz val="8"/>
      <color theme="0" tint="-0.34998626667073579"/>
      <name val="Arial"/>
      <family val="2"/>
      <charset val="204"/>
    </font>
    <font>
      <b/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thick">
        <color theme="0" tint="-0.14996795556505021"/>
      </bottom>
      <diagonal/>
    </border>
    <border>
      <left/>
      <right/>
      <top style="thick">
        <color theme="0" tint="-0.14996795556505021"/>
      </top>
      <bottom style="thick">
        <color theme="0" tint="-0.14993743705557422"/>
      </bottom>
      <diagonal/>
    </border>
    <border>
      <left/>
      <right/>
      <top style="medium">
        <color theme="0" tint="-0.499984740745262"/>
      </top>
      <bottom style="thin">
        <color theme="0" tint="-0.249977111117893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ck">
        <color theme="0" tint="-0.14996795556505021"/>
      </top>
      <bottom style="medium">
        <color theme="0" tint="-0.49998474074526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249977111117893"/>
      </top>
      <bottom style="medium">
        <color theme="0" tint="-0.499984740745262"/>
      </bottom>
      <diagonal/>
    </border>
    <border>
      <left/>
      <right/>
      <top style="thin">
        <color theme="0" tint="-0.249977111117893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069185460982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14996795556505021"/>
      </right>
      <top/>
      <bottom style="thin">
        <color theme="0" tint="-0.249977111117893"/>
      </bottom>
      <diagonal/>
    </border>
    <border>
      <left/>
      <right style="thin">
        <color theme="0" tint="-0.14996795556505021"/>
      </right>
      <top style="dotted">
        <color theme="0" tint="-0.249977111117893"/>
      </top>
      <bottom/>
      <diagonal/>
    </border>
    <border>
      <left/>
      <right style="thin">
        <color theme="0" tint="-0.14996795556505021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thin">
        <color theme="0" tint="-0.14996795556505021"/>
      </right>
      <top/>
      <bottom style="dotted">
        <color theme="0" tint="-0.249977111117893"/>
      </bottom>
      <diagonal/>
    </border>
    <border>
      <left/>
      <right/>
      <top style="thick">
        <color theme="0" tint="-0.14996795556505021"/>
      </top>
      <bottom/>
      <diagonal/>
    </border>
    <border>
      <left/>
      <right style="thin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14996795556505021"/>
      </left>
      <right/>
      <top style="medium">
        <color theme="0" tint="-0.499984740745262"/>
      </top>
      <bottom/>
      <diagonal/>
    </border>
    <border>
      <left style="thin">
        <color theme="0" tint="-0.14996795556505021"/>
      </left>
      <right/>
      <top/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10" fillId="0" borderId="0" xfId="0" applyFont="1"/>
    <xf numFmtId="0" fontId="15" fillId="4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29" fillId="0" borderId="3" xfId="0" applyFont="1" applyBorder="1" applyAlignment="1" applyProtection="1">
      <alignment horizontal="center" wrapText="1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0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Alignment="1" applyProtection="1">
      <alignment horizontal="left" vertical="center" wrapText="1"/>
      <protection hidden="1"/>
    </xf>
    <xf numFmtId="14" fontId="29" fillId="0" borderId="3" xfId="0" applyNumberFormat="1" applyFont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vertical="center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8" fillId="0" borderId="0" xfId="0" applyFont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7" fillId="0" borderId="1" xfId="1" applyFont="1" applyFill="1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23" fillId="6" borderId="0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Border="1" applyAlignment="1" applyProtection="1">
      <alignment horizontal="center" vertical="center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7" fillId="0" borderId="0" xfId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center" vertical="center"/>
      <protection hidden="1"/>
    </xf>
    <xf numFmtId="0" fontId="29" fillId="0" borderId="7" xfId="0" applyFont="1" applyFill="1" applyBorder="1" applyAlignment="1" applyProtection="1">
      <alignment horizontal="center" wrapText="1"/>
      <protection hidden="1"/>
    </xf>
    <xf numFmtId="0" fontId="14" fillId="8" borderId="15" xfId="0" applyFont="1" applyFill="1" applyBorder="1" applyAlignment="1" applyProtection="1">
      <alignment horizontal="center" vertical="center"/>
      <protection hidden="1"/>
    </xf>
    <xf numFmtId="0" fontId="14" fillId="8" borderId="16" xfId="0" applyFont="1" applyFill="1" applyBorder="1" applyAlignment="1" applyProtection="1">
      <alignment horizontal="center" vertical="center"/>
      <protection hidden="1"/>
    </xf>
    <xf numFmtId="0" fontId="14" fillId="8" borderId="15" xfId="0" applyFont="1" applyFill="1" applyBorder="1" applyAlignment="1" applyProtection="1">
      <alignment horizontal="center" vertical="center" wrapText="1"/>
      <protection hidden="1"/>
    </xf>
    <xf numFmtId="0" fontId="14" fillId="8" borderId="16" xfId="0" applyFont="1" applyFill="1" applyBorder="1" applyAlignment="1" applyProtection="1">
      <alignment horizontal="center" vertical="center" wrapText="1"/>
      <protection hidden="1"/>
    </xf>
    <xf numFmtId="0" fontId="14" fillId="8" borderId="17" xfId="0" applyFont="1" applyFill="1" applyBorder="1" applyAlignment="1" applyProtection="1">
      <alignment horizontal="center" vertical="center" wrapText="1"/>
      <protection hidden="1"/>
    </xf>
    <xf numFmtId="0" fontId="14" fillId="8" borderId="18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4" fontId="7" fillId="0" borderId="0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15" fillId="2" borderId="0" xfId="0" applyFont="1" applyFill="1"/>
    <xf numFmtId="0" fontId="15" fillId="6" borderId="0" xfId="0" applyFont="1" applyFill="1"/>
    <xf numFmtId="0" fontId="34" fillId="0" borderId="0" xfId="0" applyFont="1" applyAlignment="1">
      <alignment horizontal="justify" vertical="center"/>
    </xf>
    <xf numFmtId="0" fontId="3" fillId="4" borderId="1" xfId="0" applyFont="1" applyFill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19" xfId="0" applyFont="1" applyFill="1" applyBorder="1" applyAlignment="1" applyProtection="1">
      <alignment vertical="center"/>
      <protection hidden="1"/>
    </xf>
    <xf numFmtId="0" fontId="3" fillId="4" borderId="19" xfId="0" applyFont="1" applyFill="1" applyBorder="1" applyAlignment="1" applyProtection="1">
      <alignment vertical="center"/>
      <protection hidden="1"/>
    </xf>
    <xf numFmtId="3" fontId="14" fillId="5" borderId="4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/>
      <protection hidden="1"/>
    </xf>
    <xf numFmtId="0" fontId="29" fillId="0" borderId="21" xfId="0" applyFont="1" applyFill="1" applyBorder="1" applyAlignment="1" applyProtection="1">
      <alignment horizontal="center" wrapText="1"/>
      <protection hidden="1"/>
    </xf>
    <xf numFmtId="0" fontId="29" fillId="0" borderId="22" xfId="0" applyFont="1" applyFill="1" applyBorder="1" applyAlignment="1" applyProtection="1">
      <alignment horizontal="center" wrapText="1"/>
      <protection hidden="1"/>
    </xf>
    <xf numFmtId="0" fontId="13" fillId="0" borderId="0" xfId="0" applyFont="1" applyFill="1" applyBorder="1" applyAlignment="1" applyProtection="1">
      <alignment vertical="center" wrapText="1"/>
      <protection hidden="1"/>
    </xf>
    <xf numFmtId="14" fontId="7" fillId="0" borderId="0" xfId="0" applyNumberFormat="1" applyFont="1" applyBorder="1" applyAlignment="1" applyProtection="1">
      <alignment vertical="center"/>
      <protection hidden="1"/>
    </xf>
    <xf numFmtId="9" fontId="14" fillId="5" borderId="8" xfId="2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hidden="1"/>
    </xf>
    <xf numFmtId="0" fontId="0" fillId="6" borderId="0" xfId="0" applyFill="1" applyBorder="1" applyProtection="1">
      <protection hidden="1"/>
    </xf>
    <xf numFmtId="49" fontId="4" fillId="4" borderId="0" xfId="0" applyNumberFormat="1" applyFont="1" applyFill="1" applyBorder="1" applyAlignment="1" applyProtection="1">
      <alignment horizontal="justify" vertical="center" wrapText="1" readingOrder="1"/>
      <protection hidden="1"/>
    </xf>
    <xf numFmtId="0" fontId="4" fillId="7" borderId="0" xfId="0" applyFont="1" applyFill="1" applyBorder="1" applyAlignment="1" applyProtection="1">
      <alignment wrapText="1"/>
      <protection hidden="1"/>
    </xf>
    <xf numFmtId="0" fontId="4" fillId="4" borderId="0" xfId="0" applyFont="1" applyFill="1" applyBorder="1" applyAlignment="1" applyProtection="1">
      <alignment horizontal="center" wrapText="1"/>
      <protection hidden="1"/>
    </xf>
    <xf numFmtId="0" fontId="41" fillId="0" borderId="0" xfId="0" applyFont="1" applyAlignment="1" applyProtection="1">
      <alignment vertical="center"/>
      <protection hidden="1"/>
    </xf>
    <xf numFmtId="3" fontId="1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/>
      <protection hidden="1"/>
    </xf>
    <xf numFmtId="3" fontId="14" fillId="3" borderId="37" xfId="0" applyNumberFormat="1" applyFont="1" applyFill="1" applyBorder="1" applyAlignment="1" applyProtection="1">
      <alignment horizontal="center" vertical="center"/>
      <protection locked="0"/>
    </xf>
    <xf numFmtId="0" fontId="14" fillId="8" borderId="13" xfId="0" applyFont="1" applyFill="1" applyBorder="1" applyAlignment="1" applyProtection="1">
      <alignment horizontal="center" vertical="center"/>
      <protection hidden="1"/>
    </xf>
    <xf numFmtId="0" fontId="14" fillId="8" borderId="14" xfId="0" applyFont="1" applyFill="1" applyBorder="1" applyAlignment="1" applyProtection="1">
      <alignment horizontal="center" vertical="center"/>
      <protection hidden="1"/>
    </xf>
    <xf numFmtId="0" fontId="29" fillId="0" borderId="3" xfId="0" applyFont="1" applyFill="1" applyBorder="1" applyAlignment="1" applyProtection="1">
      <alignment horizontal="center" wrapText="1"/>
      <protection hidden="1"/>
    </xf>
    <xf numFmtId="3" fontId="14" fillId="5" borderId="4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 wrapText="1"/>
      <protection hidden="1"/>
    </xf>
    <xf numFmtId="9" fontId="14" fillId="3" borderId="4" xfId="2" applyFont="1" applyFill="1" applyBorder="1" applyAlignment="1" applyProtection="1">
      <alignment horizontal="center" vertical="center"/>
      <protection locked="0"/>
    </xf>
    <xf numFmtId="1" fontId="14" fillId="3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/>
    </xf>
    <xf numFmtId="14" fontId="7" fillId="0" borderId="3" xfId="0" applyNumberFormat="1" applyFont="1" applyFill="1" applyBorder="1" applyAlignment="1" applyProtection="1">
      <alignment horizontal="center" vertical="center"/>
      <protection hidden="1"/>
    </xf>
    <xf numFmtId="14" fontId="7" fillId="0" borderId="52" xfId="0" applyNumberFormat="1" applyFont="1" applyFill="1" applyBorder="1" applyAlignment="1" applyProtection="1">
      <alignment horizontal="center" vertical="center"/>
      <protection hidden="1"/>
    </xf>
    <xf numFmtId="14" fontId="7" fillId="0" borderId="28" xfId="0" applyNumberFormat="1" applyFont="1" applyFill="1" applyBorder="1" applyAlignment="1" applyProtection="1">
      <alignment horizontal="center" vertical="center"/>
      <protection hidden="1"/>
    </xf>
    <xf numFmtId="14" fontId="7" fillId="0" borderId="53" xfId="0" applyNumberFormat="1" applyFont="1" applyFill="1" applyBorder="1" applyAlignment="1" applyProtection="1">
      <alignment horizontal="center" vertical="center"/>
      <protection hidden="1"/>
    </xf>
    <xf numFmtId="3" fontId="14" fillId="3" borderId="2" xfId="0" applyNumberFormat="1" applyFont="1" applyFill="1" applyBorder="1" applyAlignment="1" applyProtection="1">
      <alignment horizontal="center" vertical="center"/>
      <protection locked="0"/>
    </xf>
    <xf numFmtId="14" fontId="7" fillId="0" borderId="5" xfId="0" applyNumberFormat="1" applyFont="1" applyFill="1" applyBorder="1" applyAlignment="1" applyProtection="1">
      <alignment horizontal="center" vertical="center"/>
      <protection hidden="1"/>
    </xf>
    <xf numFmtId="14" fontId="7" fillId="0" borderId="54" xfId="0" applyNumberFormat="1" applyFont="1" applyFill="1" applyBorder="1" applyAlignment="1" applyProtection="1">
      <alignment horizontal="center" vertical="center"/>
      <protection hidden="1"/>
    </xf>
    <xf numFmtId="14" fontId="7" fillId="0" borderId="2" xfId="0" applyNumberFormat="1" applyFont="1" applyFill="1" applyBorder="1" applyAlignment="1" applyProtection="1">
      <alignment horizontal="center" vertical="center"/>
      <protection hidden="1"/>
    </xf>
    <xf numFmtId="14" fontId="7" fillId="0" borderId="55" xfId="0" applyNumberFormat="1" applyFont="1" applyFill="1" applyBorder="1" applyAlignment="1" applyProtection="1">
      <alignment horizontal="center" vertical="center"/>
      <protection hidden="1"/>
    </xf>
    <xf numFmtId="14" fontId="7" fillId="0" borderId="56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7" fillId="0" borderId="1" xfId="1" applyFont="1" applyBorder="1" applyAlignment="1" applyProtection="1">
      <alignment vertical="center"/>
      <protection hidden="1"/>
    </xf>
    <xf numFmtId="14" fontId="7" fillId="0" borderId="1" xfId="0" applyNumberFormat="1" applyFont="1" applyBorder="1" applyAlignment="1" applyProtection="1">
      <alignment horizontal="center" vertical="center"/>
      <protection hidden="1"/>
    </xf>
    <xf numFmtId="0" fontId="3" fillId="4" borderId="57" xfId="0" applyFont="1" applyFill="1" applyBorder="1" applyAlignment="1" applyProtection="1">
      <alignment vertical="center"/>
      <protection hidden="1"/>
    </xf>
    <xf numFmtId="0" fontId="38" fillId="0" borderId="19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0" fillId="0" borderId="20" xfId="0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8" fillId="0" borderId="5" xfId="0" applyFont="1" applyBorder="1" applyAlignment="1" applyProtection="1">
      <alignment horizontal="left" vertical="center"/>
      <protection hidden="1"/>
    </xf>
    <xf numFmtId="0" fontId="25" fillId="0" borderId="45" xfId="0" applyFont="1" applyBorder="1" applyAlignment="1" applyProtection="1">
      <alignment horizontal="center" vertical="center" wrapText="1"/>
      <protection hidden="1"/>
    </xf>
    <xf numFmtId="0" fontId="25" fillId="0" borderId="46" xfId="0" applyFont="1" applyBorder="1" applyAlignment="1" applyProtection="1">
      <alignment horizontal="center" vertical="center" wrapText="1"/>
      <protection hidden="1"/>
    </xf>
    <xf numFmtId="0" fontId="25" fillId="0" borderId="47" xfId="0" applyFont="1" applyBorder="1" applyAlignment="1" applyProtection="1">
      <alignment horizontal="center" vertical="center" wrapText="1"/>
      <protection hidden="1"/>
    </xf>
    <xf numFmtId="0" fontId="25" fillId="0" borderId="48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25" fillId="0" borderId="50" xfId="0" applyFont="1" applyBorder="1" applyAlignment="1" applyProtection="1">
      <alignment horizontal="center" vertical="center" wrapText="1"/>
      <protection hidden="1"/>
    </xf>
    <xf numFmtId="0" fontId="25" fillId="0" borderId="25" xfId="0" applyFont="1" applyBorder="1" applyAlignment="1" applyProtection="1">
      <alignment horizontal="center" vertical="center" wrapText="1"/>
      <protection hidden="1"/>
    </xf>
    <xf numFmtId="0" fontId="25" fillId="0" borderId="26" xfId="0" applyFont="1" applyBorder="1" applyAlignment="1" applyProtection="1">
      <alignment horizontal="center" vertical="center" wrapText="1"/>
      <protection hidden="1"/>
    </xf>
    <xf numFmtId="0" fontId="25" fillId="0" borderId="27" xfId="0" applyFont="1" applyBorder="1" applyAlignment="1" applyProtection="1">
      <alignment horizontal="center" vertical="center" wrapText="1"/>
      <protection hidden="1"/>
    </xf>
    <xf numFmtId="0" fontId="25" fillId="0" borderId="28" xfId="0" applyFont="1" applyBorder="1" applyAlignment="1" applyProtection="1">
      <alignment horizontal="center" vertical="center" wrapText="1"/>
      <protection hidden="1"/>
    </xf>
    <xf numFmtId="0" fontId="25" fillId="0" borderId="51" xfId="0" applyFont="1" applyBorder="1" applyAlignment="1" applyProtection="1">
      <alignment horizontal="center" vertical="center" wrapText="1"/>
      <protection hidden="1"/>
    </xf>
    <xf numFmtId="0" fontId="25" fillId="0" borderId="29" xfId="0" applyFont="1" applyBorder="1" applyAlignment="1" applyProtection="1">
      <alignment horizontal="center" vertical="center" wrapText="1"/>
      <protection hidden="1"/>
    </xf>
    <xf numFmtId="0" fontId="25" fillId="0" borderId="30" xfId="0" applyFont="1" applyBorder="1" applyAlignment="1" applyProtection="1">
      <alignment horizontal="center" vertical="center" wrapText="1"/>
      <protection hidden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0" fontId="25" fillId="0" borderId="34" xfId="0" applyFont="1" applyBorder="1" applyAlignment="1" applyProtection="1">
      <alignment horizontal="center" vertical="center" wrapText="1"/>
      <protection hidden="1"/>
    </xf>
    <xf numFmtId="14" fontId="22" fillId="0" borderId="0" xfId="0" applyNumberFormat="1" applyFont="1" applyBorder="1" applyAlignment="1" applyProtection="1">
      <alignment horizontal="left" vertical="center"/>
      <protection hidden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/>
    </xf>
    <xf numFmtId="0" fontId="18" fillId="0" borderId="5" xfId="0" applyFont="1" applyFill="1" applyBorder="1" applyAlignment="1" applyProtection="1">
      <alignment horizontal="left" vertical="center" wrapText="1"/>
      <protection hidden="1"/>
    </xf>
    <xf numFmtId="0" fontId="18" fillId="0" borderId="6" xfId="0" applyFont="1" applyBorder="1" applyAlignment="1">
      <alignment horizontal="left" vertical="center"/>
    </xf>
    <xf numFmtId="0" fontId="18" fillId="0" borderId="5" xfId="0" applyFont="1" applyBorder="1" applyAlignment="1" applyProtection="1">
      <alignment horizontal="left" vertical="center" wrapText="1"/>
      <protection hidden="1"/>
    </xf>
    <xf numFmtId="0" fontId="18" fillId="0" borderId="6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18" fillId="0" borderId="5" xfId="0" applyFont="1" applyFill="1" applyBorder="1" applyAlignment="1" applyProtection="1">
      <alignment horizontal="left" vertical="center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25" fillId="0" borderId="44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/>
      <protection hidden="1"/>
    </xf>
    <xf numFmtId="0" fontId="29" fillId="0" borderId="5" xfId="0" applyFont="1" applyBorder="1" applyAlignment="1" applyProtection="1">
      <alignment horizontal="left" vertical="center" wrapText="1"/>
      <protection hidden="1"/>
    </xf>
    <xf numFmtId="0" fontId="7" fillId="0" borderId="57" xfId="1" applyFont="1" applyBorder="1" applyAlignment="1" applyProtection="1">
      <alignment horizontal="left" vertical="center" wrapText="1"/>
      <protection hidden="1"/>
    </xf>
    <xf numFmtId="0" fontId="42" fillId="0" borderId="0" xfId="0" applyFont="1" applyFill="1" applyBorder="1" applyAlignment="1" applyProtection="1">
      <alignment horizontal="center" vertical="center" wrapText="1"/>
      <protection hidden="1"/>
    </xf>
    <xf numFmtId="49" fontId="14" fillId="3" borderId="42" xfId="0" applyNumberFormat="1" applyFont="1" applyFill="1" applyBorder="1" applyAlignment="1" applyProtection="1">
      <alignment horizontal="left" vertical="center"/>
      <protection locked="0"/>
    </xf>
    <xf numFmtId="0" fontId="18" fillId="0" borderId="6" xfId="0" applyFont="1" applyFill="1" applyBorder="1" applyAlignment="1" applyProtection="1">
      <alignment horizontal="left" vertical="center" wrapText="1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25" fillId="0" borderId="61" xfId="0" applyFont="1" applyBorder="1" applyAlignment="1" applyProtection="1">
      <alignment horizontal="center" vertical="center" wrapText="1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5" fillId="0" borderId="38" xfId="0" applyFont="1" applyBorder="1" applyAlignment="1" applyProtection="1">
      <alignment horizontal="center" vertical="center" wrapText="1"/>
      <protection hidden="1"/>
    </xf>
    <xf numFmtId="0" fontId="25" fillId="0" borderId="62" xfId="0" applyFont="1" applyBorder="1" applyAlignment="1" applyProtection="1">
      <alignment horizontal="center" vertical="center" wrapText="1"/>
      <protection hidden="1"/>
    </xf>
    <xf numFmtId="0" fontId="25" fillId="0" borderId="12" xfId="0" applyFont="1" applyBorder="1" applyAlignment="1" applyProtection="1">
      <alignment horizontal="center" vertical="center" wrapText="1"/>
      <protection hidden="1"/>
    </xf>
    <xf numFmtId="0" fontId="39" fillId="0" borderId="5" xfId="0" applyFont="1" applyFill="1" applyBorder="1" applyAlignment="1" applyProtection="1">
      <alignment horizontal="left" vertical="center" wrapText="1"/>
      <protection hidden="1"/>
    </xf>
    <xf numFmtId="164" fontId="18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8" fillId="0" borderId="6" xfId="0" applyFont="1" applyFill="1" applyBorder="1" applyAlignment="1" applyProtection="1">
      <alignment horizontal="left" vertical="center"/>
      <protection hidden="1"/>
    </xf>
    <xf numFmtId="0" fontId="18" fillId="0" borderId="6" xfId="0" applyFont="1" applyBorder="1" applyAlignment="1" applyProtection="1">
      <alignment horizontal="left" vertical="center" wrapText="1"/>
      <protection hidden="1"/>
    </xf>
    <xf numFmtId="0" fontId="18" fillId="4" borderId="5" xfId="0" applyFont="1" applyFill="1" applyBorder="1" applyAlignment="1" applyProtection="1">
      <alignment horizontal="left" vertical="center" wrapText="1"/>
      <protection hidden="1"/>
    </xf>
    <xf numFmtId="0" fontId="18" fillId="4" borderId="5" xfId="0" applyFont="1" applyFill="1" applyBorder="1" applyAlignment="1" applyProtection="1">
      <alignment horizontal="left" vertical="center"/>
      <protection hidden="1"/>
    </xf>
    <xf numFmtId="0" fontId="13" fillId="5" borderId="5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top" wrapText="1"/>
      <protection hidden="1"/>
    </xf>
    <xf numFmtId="0" fontId="9" fillId="0" borderId="2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9" fillId="0" borderId="11" xfId="0" applyFont="1" applyFill="1" applyBorder="1" applyAlignment="1" applyProtection="1">
      <alignment horizontal="center" vertical="top" wrapText="1"/>
      <protection hidden="1"/>
    </xf>
    <xf numFmtId="0" fontId="9" fillId="0" borderId="23" xfId="0" applyFont="1" applyFill="1" applyBorder="1" applyAlignment="1" applyProtection="1">
      <alignment horizontal="center" vertical="top" wrapText="1"/>
      <protection hidden="1"/>
    </xf>
    <xf numFmtId="0" fontId="9" fillId="0" borderId="12" xfId="0" applyFont="1" applyFill="1" applyBorder="1" applyAlignment="1" applyProtection="1">
      <alignment horizontal="center" vertical="top" wrapText="1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18" fillId="0" borderId="58" xfId="0" applyFont="1" applyBorder="1" applyAlignment="1" applyProtection="1">
      <alignment horizontal="left" vertical="center" wrapText="1"/>
      <protection hidden="1"/>
    </xf>
    <xf numFmtId="0" fontId="18" fillId="0" borderId="60" xfId="0" applyFont="1" applyBorder="1" applyAlignment="1">
      <alignment horizontal="left" vertical="center" wrapText="1"/>
    </xf>
    <xf numFmtId="0" fontId="41" fillId="0" borderId="39" xfId="0" applyFont="1" applyFill="1" applyBorder="1" applyAlignment="1" applyProtection="1">
      <alignment horizontal="center" vertical="center"/>
      <protection hidden="1"/>
    </xf>
    <xf numFmtId="0" fontId="41" fillId="0" borderId="40" xfId="0" applyFont="1" applyFill="1" applyBorder="1" applyAlignment="1" applyProtection="1">
      <alignment horizontal="center" vertic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6" xfId="0" applyFont="1" applyFill="1" applyBorder="1" applyAlignment="1" applyProtection="1">
      <alignment horizontal="center" vertical="center" wrapText="1"/>
      <protection hidden="1"/>
    </xf>
    <xf numFmtId="0" fontId="41" fillId="0" borderId="24" xfId="0" applyFont="1" applyBorder="1" applyAlignment="1" applyProtection="1">
      <alignment horizontal="center"/>
      <protection hidden="1"/>
    </xf>
    <xf numFmtId="9" fontId="14" fillId="3" borderId="4" xfId="2" applyNumberFormat="1" applyFont="1" applyFill="1" applyBorder="1" applyAlignment="1" applyProtection="1">
      <alignment horizontal="center" vertical="center"/>
      <protection locked="0"/>
    </xf>
    <xf numFmtId="49" fontId="14" fillId="3" borderId="59" xfId="0" applyNumberFormat="1" applyFont="1" applyFill="1" applyBorder="1" applyAlignment="1" applyProtection="1">
      <alignment horizontal="left" vertical="center"/>
      <protection locked="0"/>
    </xf>
    <xf numFmtId="49" fontId="14" fillId="3" borderId="4" xfId="0" applyNumberFormat="1" applyFont="1" applyFill="1" applyBorder="1" applyAlignment="1" applyProtection="1">
      <alignment horizontal="left" vertical="center"/>
      <protection locked="0"/>
    </xf>
  </cellXfs>
  <cellStyles count="3">
    <cellStyle name="Обычный" xfId="0" builtinId="0"/>
    <cellStyle name="Обычный_анкета Фактора" xfId="1" xr:uid="{00000000-0005-0000-0000-000001000000}"/>
    <cellStyle name="Процентный" xfId="2" builtinId="5"/>
  </cellStyles>
  <dxfs count="6">
    <dxf>
      <font>
        <color rgb="FF00B050"/>
      </font>
    </dxf>
    <dxf>
      <font>
        <b val="0"/>
        <i/>
        <color theme="0" tint="-0.34998626667073579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1081026</xdr:colOff>
      <xdr:row>1</xdr:row>
      <xdr:rowOff>28575</xdr:rowOff>
    </xdr:from>
    <xdr:to>
      <xdr:col>9</xdr:col>
      <xdr:colOff>362630</xdr:colOff>
      <xdr:row>4</xdr:row>
      <xdr:rowOff>143739</xdr:rowOff>
    </xdr:to>
    <xdr:pic>
      <xdr:nvPicPr>
        <xdr:cNvPr id="10537" name="Picture 20" descr="Безимени-1">
          <a:extLst>
            <a:ext uri="{FF2B5EF4-FFF2-40B4-BE49-F238E27FC236}">
              <a16:creationId xmlns:a16="http://schemas.microsoft.com/office/drawing/2014/main" id="{00000000-0008-0000-0200-00002929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30" r="15672"/>
        <a:stretch/>
      </xdr:blipFill>
      <xdr:spPr bwMode="auto">
        <a:xfrm>
          <a:off x="10701276" y="190500"/>
          <a:ext cx="605579" cy="686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96</xdr:row>
      <xdr:rowOff>0</xdr:rowOff>
    </xdr:from>
    <xdr:to>
      <xdr:col>5</xdr:col>
      <xdr:colOff>95250</xdr:colOff>
      <xdr:row>97</xdr:row>
      <xdr:rowOff>157163</xdr:rowOff>
    </xdr:to>
    <xdr:sp macro="" textlink="">
      <xdr:nvSpPr>
        <xdr:cNvPr id="5" name="Правая фигурная скобк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743575" y="16392525"/>
          <a:ext cx="76200" cy="319088"/>
        </a:xfrm>
        <a:prstGeom prst="rightBrac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 editAs="oneCell">
    <xdr:from>
      <xdr:col>6</xdr:col>
      <xdr:colOff>166008</xdr:colOff>
      <xdr:row>1</xdr:row>
      <xdr:rowOff>13608</xdr:rowOff>
    </xdr:from>
    <xdr:to>
      <xdr:col>8</xdr:col>
      <xdr:colOff>42183</xdr:colOff>
      <xdr:row>4</xdr:row>
      <xdr:rowOff>38292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9733" y="175533"/>
          <a:ext cx="2552700" cy="5961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nks/&#1056;&#1077;&#1081;&#1090;&#1080;&#1085;&#1075;&#1080;%20(&#1073;&#1072;&#1085;&#1082;&#1080;)/MONITOR/2021/2021%202%20&#1082;&#1074;/&#1072;&#1085;&#1082;&#1077;&#1090;&#1072;%2001-07-2021%20(&#1084;&#1086;&#1085;&#1080;&#1090;&#1086;&#1088;&#1080;&#1085;&#107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иторинг"/>
    </sheetNames>
    <sheetDataSet>
      <sheetData sheetId="0">
        <row r="74">
          <cell r="B74" t="str">
            <v>выберите ответ</v>
          </cell>
          <cell r="C74" t="str">
            <v>выберите ответ</v>
          </cell>
          <cell r="D74" t="str">
            <v>выберите ответ</v>
          </cell>
          <cell r="E74" t="str">
            <v>выберите ответ</v>
          </cell>
          <cell r="F74" t="str">
            <v>выберите ответ</v>
          </cell>
        </row>
        <row r="75">
          <cell r="B75" t="str">
            <v>не более 10%</v>
          </cell>
          <cell r="C75" t="str">
            <v>банковские карты из экопластика и с reward-программами</v>
          </cell>
          <cell r="D75" t="str">
            <v>да, в 2021 году</v>
          </cell>
          <cell r="E75" t="str">
            <v>льготы при резервировании и снижение риск-весов по кредитам, выданным на ESG-цели</v>
          </cell>
          <cell r="F75" t="str">
            <v>да</v>
          </cell>
        </row>
        <row r="76">
          <cell r="B76" t="str">
            <v>от 10% до 20%</v>
          </cell>
          <cell r="C76" t="str">
            <v>инвестирование в ПИФы стандарта ESG</v>
          </cell>
          <cell r="D76" t="str">
            <v>да, в 2022 году или позднее</v>
          </cell>
          <cell r="E76" t="str">
            <v>введение единой таксономии для банковского сектора</v>
          </cell>
          <cell r="F76" t="str">
            <v>нет, но планируем внедрить в 2021 году</v>
          </cell>
        </row>
        <row r="77">
          <cell r="B77" t="str">
            <v>от 20% до 30%</v>
          </cell>
          <cell r="C77" t="str">
            <v>консультации с целью перестройки бизнес-процессов для соблюдения ESG</v>
          </cell>
          <cell r="D77" t="str">
            <v>да, Банк уже внедряет ESG-оценку</v>
          </cell>
          <cell r="E77" t="str">
            <v>госсубсидии при кредитовании проектов, отвечающих критериям ESG</v>
          </cell>
          <cell r="F77" t="str">
            <v>нет, но планируем внедрить в 2022 году или позднее</v>
          </cell>
        </row>
        <row r="78">
          <cell r="B78" t="str">
            <v>от 30% до 40%</v>
          </cell>
          <cell r="C78" t="str">
            <v xml:space="preserve">кредиты, привязанные к KPI устойчивого развития </v>
          </cell>
          <cell r="D78" t="str">
            <v xml:space="preserve">нет, не планирует </v>
          </cell>
          <cell r="E78" t="str">
            <v xml:space="preserve">налоговые льготы для проектов, отвечающих критериям ESG </v>
          </cell>
          <cell r="F78" t="str">
            <v>нет, не планируем</v>
          </cell>
        </row>
        <row r="79">
          <cell r="B79" t="str">
            <v>от 40% до 50%</v>
          </cell>
          <cell r="C79" t="str">
            <v>организация выпуска ESG-облигаций</v>
          </cell>
          <cell r="D79" t="str">
            <v xml:space="preserve">иное (указать ниже) </v>
          </cell>
          <cell r="E79" t="str">
            <v>упрощение процесса включения зеленых облигаций в Ломбардный список</v>
          </cell>
        </row>
        <row r="80">
          <cell r="B80" t="str">
            <v>более 50%</v>
          </cell>
          <cell r="C80" t="str">
            <v>иное (указать ниже)</v>
          </cell>
          <cell r="E80" t="str">
            <v>иное (указать ниже)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E6"/>
  <sheetViews>
    <sheetView showGridLines="0" zoomScaleNormal="100" workbookViewId="0"/>
  </sheetViews>
  <sheetFormatPr defaultColWidth="9.140625" defaultRowHeight="12.75" x14ac:dyDescent="0.2"/>
  <cols>
    <col min="1" max="1" width="2.85546875" style="75" customWidth="1"/>
    <col min="2" max="2" width="178.140625" style="75" customWidth="1"/>
    <col min="3" max="3" width="2.85546875" style="75" customWidth="1"/>
    <col min="4" max="16384" width="9.140625" style="75"/>
  </cols>
  <sheetData>
    <row r="1" spans="1:5" x14ac:dyDescent="0.2">
      <c r="A1" s="74"/>
      <c r="B1" s="74"/>
      <c r="C1" s="74"/>
    </row>
    <row r="2" spans="1:5" ht="286.5" customHeight="1" x14ac:dyDescent="0.2">
      <c r="A2" s="74"/>
      <c r="B2" s="76" t="s">
        <v>190</v>
      </c>
      <c r="C2" s="74"/>
      <c r="D2" s="75" t="s">
        <v>14</v>
      </c>
      <c r="E2" s="75" t="s">
        <v>14</v>
      </c>
    </row>
    <row r="3" spans="1:5" ht="42.75" customHeight="1" x14ac:dyDescent="0.2">
      <c r="A3" s="74"/>
      <c r="B3" s="77" t="s">
        <v>197</v>
      </c>
      <c r="C3" s="74"/>
    </row>
    <row r="4" spans="1:5" ht="44.25" customHeight="1" x14ac:dyDescent="0.2">
      <c r="A4" s="74"/>
      <c r="B4" s="78" t="s">
        <v>47</v>
      </c>
      <c r="C4" s="74"/>
    </row>
    <row r="5" spans="1:5" x14ac:dyDescent="0.2">
      <c r="A5" s="74"/>
      <c r="B5" s="74"/>
      <c r="C5" s="74"/>
    </row>
    <row r="6" spans="1:5" ht="19.5" customHeight="1" x14ac:dyDescent="0.2"/>
  </sheetData>
  <sheetProtection algorithmName="SHA-512" hashValue="KbDrnk4T4dTvvwJrpzBiTiZxOvX6QjN47FcE+cWQrTcVkohGsnDmX7+Bj+FFceOG8/5BdKfQSpjwQoQCBJ9ldw==" saltValue="o4msVE4q8+QrsdJ1MciiRw==" spinCount="100000" sheet="1" formatCells="0" formatColumns="0" formatRows="0" insertColumns="0" insertRows="0" insertHyperlinks="0" deleteColumns="0" deleteRows="0" sort="0" autoFilter="0" pivotTables="0"/>
  <phoneticPr fontId="1" type="noConversion"/>
  <pageMargins left="0.75" right="0.75" top="1" bottom="1" header="0.5" footer="0.5"/>
  <pageSetup paperSize="9" scale="9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1:E21"/>
  <sheetViews>
    <sheetView showGridLines="0" zoomScaleNormal="100" workbookViewId="0"/>
  </sheetViews>
  <sheetFormatPr defaultColWidth="9.140625" defaultRowHeight="14.25" x14ac:dyDescent="0.2"/>
  <cols>
    <col min="1" max="2" width="2.85546875" style="60" customWidth="1"/>
    <col min="3" max="3" width="65.85546875" style="60" customWidth="1"/>
    <col min="4" max="4" width="174.7109375" style="60" customWidth="1"/>
    <col min="5" max="5" width="2.85546875" style="60" customWidth="1"/>
    <col min="6" max="16384" width="9.140625" style="60"/>
  </cols>
  <sheetData>
    <row r="1" spans="1:5" x14ac:dyDescent="0.2">
      <c r="A1" s="59"/>
      <c r="B1" s="59"/>
      <c r="C1" s="59"/>
      <c r="D1" s="59"/>
      <c r="E1" s="59"/>
    </row>
    <row r="2" spans="1:5" ht="16.5" thickBot="1" x14ac:dyDescent="0.25">
      <c r="A2" s="59"/>
      <c r="B2" s="106" t="s">
        <v>123</v>
      </c>
      <c r="C2" s="106"/>
      <c r="D2" s="106"/>
      <c r="E2" s="59"/>
    </row>
    <row r="3" spans="1:5" ht="15" thickTop="1" x14ac:dyDescent="0.2">
      <c r="A3" s="59"/>
      <c r="B3" s="107" t="s">
        <v>124</v>
      </c>
      <c r="C3" s="107"/>
      <c r="D3" s="107"/>
      <c r="E3" s="59"/>
    </row>
    <row r="4" spans="1:5" ht="28.5" customHeight="1" x14ac:dyDescent="0.2">
      <c r="A4" s="59"/>
      <c r="B4" s="108" t="s">
        <v>134</v>
      </c>
      <c r="C4" s="108"/>
      <c r="D4" s="108"/>
      <c r="E4" s="59"/>
    </row>
    <row r="5" spans="1:5" x14ac:dyDescent="0.2">
      <c r="A5" s="59"/>
      <c r="B5" s="109" t="s">
        <v>125</v>
      </c>
      <c r="C5" s="109"/>
      <c r="D5" s="109"/>
      <c r="E5" s="59"/>
    </row>
    <row r="6" spans="1:5" ht="37.5" customHeight="1" x14ac:dyDescent="0.2">
      <c r="A6" s="59"/>
      <c r="B6" s="61"/>
      <c r="C6" s="109" t="s">
        <v>126</v>
      </c>
      <c r="D6" s="109"/>
      <c r="E6" s="59"/>
    </row>
    <row r="7" spans="1:5" x14ac:dyDescent="0.2">
      <c r="A7" s="59"/>
      <c r="B7" s="107" t="s">
        <v>127</v>
      </c>
      <c r="C7" s="107"/>
      <c r="D7" s="107"/>
      <c r="E7" s="59"/>
    </row>
    <row r="8" spans="1:5" x14ac:dyDescent="0.2">
      <c r="A8" s="59"/>
      <c r="B8" s="113" t="s">
        <v>162</v>
      </c>
      <c r="C8" s="113"/>
      <c r="D8" s="113"/>
      <c r="E8" s="59"/>
    </row>
    <row r="9" spans="1:5" ht="27.75" customHeight="1" x14ac:dyDescent="0.2">
      <c r="A9" s="59"/>
      <c r="B9" s="108" t="s">
        <v>151</v>
      </c>
      <c r="C9" s="107"/>
      <c r="D9" s="107"/>
      <c r="E9" s="59"/>
    </row>
    <row r="10" spans="1:5" ht="26.25" customHeight="1" x14ac:dyDescent="0.2">
      <c r="A10" s="59"/>
      <c r="B10" s="111" t="s">
        <v>128</v>
      </c>
      <c r="C10" s="111"/>
      <c r="D10" s="111"/>
      <c r="E10" s="59"/>
    </row>
    <row r="11" spans="1:5" ht="66.75" customHeight="1" x14ac:dyDescent="0.2">
      <c r="A11" s="59"/>
      <c r="B11" s="61"/>
      <c r="C11" s="109" t="s">
        <v>129</v>
      </c>
      <c r="D11" s="109"/>
      <c r="E11" s="59"/>
    </row>
    <row r="12" spans="1:5" ht="65.25" customHeight="1" x14ac:dyDescent="0.2">
      <c r="A12" s="59"/>
      <c r="B12" s="108" t="s">
        <v>144</v>
      </c>
      <c r="C12" s="108"/>
      <c r="D12" s="108"/>
      <c r="E12" s="59"/>
    </row>
    <row r="13" spans="1:5" ht="27" customHeight="1" x14ac:dyDescent="0.2">
      <c r="A13" s="59"/>
      <c r="B13" s="108" t="s">
        <v>152</v>
      </c>
      <c r="C13" s="108"/>
      <c r="D13" s="108"/>
      <c r="E13" s="59"/>
    </row>
    <row r="14" spans="1:5" x14ac:dyDescent="0.2">
      <c r="A14" s="59"/>
      <c r="B14" s="113" t="s">
        <v>163</v>
      </c>
      <c r="C14" s="113"/>
      <c r="D14" s="113"/>
      <c r="E14" s="59"/>
    </row>
    <row r="15" spans="1:5" ht="29.25" customHeight="1" x14ac:dyDescent="0.2">
      <c r="A15" s="59"/>
      <c r="B15" s="108" t="s">
        <v>169</v>
      </c>
      <c r="C15" s="108"/>
      <c r="D15" s="108"/>
      <c r="E15" s="59"/>
    </row>
    <row r="16" spans="1:5" x14ac:dyDescent="0.2">
      <c r="A16" s="59"/>
      <c r="B16" s="109" t="s">
        <v>130</v>
      </c>
      <c r="C16" s="109"/>
      <c r="D16" s="109"/>
      <c r="E16" s="59"/>
    </row>
    <row r="17" spans="1:5" ht="27" customHeight="1" x14ac:dyDescent="0.2">
      <c r="A17" s="59"/>
      <c r="B17" s="109" t="s">
        <v>131</v>
      </c>
      <c r="C17" s="109"/>
      <c r="D17" s="109"/>
      <c r="E17" s="59"/>
    </row>
    <row r="18" spans="1:5" ht="42.75" customHeight="1" thickBot="1" x14ac:dyDescent="0.25">
      <c r="A18" s="59"/>
      <c r="B18" s="110" t="s">
        <v>132</v>
      </c>
      <c r="C18" s="110"/>
      <c r="D18" s="110"/>
      <c r="E18" s="59"/>
    </row>
    <row r="19" spans="1:5" ht="96.75" customHeight="1" thickTop="1" thickBot="1" x14ac:dyDescent="0.25">
      <c r="A19" s="59"/>
      <c r="B19" s="112" t="s">
        <v>150</v>
      </c>
      <c r="C19" s="112"/>
      <c r="D19" s="112"/>
      <c r="E19" s="59"/>
    </row>
    <row r="20" spans="1:5" ht="81.75" customHeight="1" thickTop="1" x14ac:dyDescent="0.2">
      <c r="A20" s="59"/>
      <c r="B20" s="108" t="s">
        <v>133</v>
      </c>
      <c r="C20" s="108"/>
      <c r="D20" s="108"/>
      <c r="E20" s="59"/>
    </row>
    <row r="21" spans="1:5" x14ac:dyDescent="0.2">
      <c r="A21" s="59"/>
      <c r="B21" s="59"/>
      <c r="C21" s="59"/>
      <c r="D21" s="59"/>
      <c r="E21" s="59"/>
    </row>
  </sheetData>
  <sheetProtection algorithmName="SHA-512" hashValue="ylJq6PcSdE2KGsg5HAXwuQBa4Ty8Z4cV4BESBtNe0VokrvhV7cYhtYHQKhlpT7BEpIt67ZTQqaCx1Pmnjcjujg==" saltValue="YVPfR9qo6EC9dQPOiOWPDA==" spinCount="100000" sheet="1" formatCells="0" formatColumns="0" formatRows="0" insertColumns="0" insertRows="0" insertHyperlinks="0" deleteColumns="0" deleteRows="0" sort="0" autoFilter="0" pivotTables="0"/>
  <mergeCells count="19">
    <mergeCell ref="B16:D16"/>
    <mergeCell ref="B17:D17"/>
    <mergeCell ref="B18:D18"/>
    <mergeCell ref="B20:D20"/>
    <mergeCell ref="B7:D7"/>
    <mergeCell ref="B9:D9"/>
    <mergeCell ref="B10:D10"/>
    <mergeCell ref="C11:D11"/>
    <mergeCell ref="B12:D12"/>
    <mergeCell ref="B13:D13"/>
    <mergeCell ref="B19:D19"/>
    <mergeCell ref="B8:D8"/>
    <mergeCell ref="B14:D14"/>
    <mergeCell ref="B15:D15"/>
    <mergeCell ref="B2:D2"/>
    <mergeCell ref="B3:D3"/>
    <mergeCell ref="B4:D4"/>
    <mergeCell ref="B5:D5"/>
    <mergeCell ref="C6:D6"/>
  </mergeCells>
  <phoneticPr fontId="1" type="noConversion"/>
  <pageMargins left="0.25" right="0.25" top="0.75" bottom="0.75" header="0.3" footer="0.3"/>
  <pageSetup paperSize="9" scale="87" fitToWidth="0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rgb="FF00B050"/>
  </sheetPr>
  <dimension ref="A1:O135"/>
  <sheetViews>
    <sheetView showGridLines="0" tabSelected="1" zoomScaleNormal="100" workbookViewId="0"/>
  </sheetViews>
  <sheetFormatPr defaultColWidth="9.140625" defaultRowHeight="12.75" x14ac:dyDescent="0.2"/>
  <cols>
    <col min="1" max="1" width="2.85546875" style="18" customWidth="1"/>
    <col min="2" max="2" width="1.42578125" style="18" customWidth="1"/>
    <col min="3" max="3" width="36" style="18" customWidth="1"/>
    <col min="4" max="4" width="29.7109375" style="18" customWidth="1"/>
    <col min="5" max="5" width="15.85546875" style="46" customWidth="1"/>
    <col min="6" max="6" width="19" style="46" customWidth="1"/>
    <col min="7" max="7" width="20.7109375" style="18" customWidth="1"/>
    <col min="8" max="8" width="19.42578125" style="18" customWidth="1"/>
    <col min="9" max="9" width="19.85546875" style="18" customWidth="1"/>
    <col min="10" max="10" width="19.140625" style="18" customWidth="1"/>
    <col min="11" max="11" width="2.42578125" style="18" customWidth="1"/>
    <col min="12" max="12" width="2.85546875" style="18" customWidth="1"/>
    <col min="13" max="13" width="19.7109375" style="17" customWidth="1"/>
    <col min="14" max="14" width="18.28515625" style="17" customWidth="1"/>
    <col min="15" max="15" width="19.42578125" style="27" customWidth="1"/>
    <col min="16" max="16" width="18.42578125" style="18" customWidth="1"/>
    <col min="17" max="17" width="16" style="18" customWidth="1"/>
    <col min="18" max="18" width="16.28515625" style="18" customWidth="1"/>
    <col min="19" max="19" width="15" style="18" customWidth="1"/>
    <col min="20" max="20" width="16.7109375" style="18" customWidth="1"/>
    <col min="21" max="21" width="16.140625" style="18" customWidth="1"/>
    <col min="22" max="22" width="15.85546875" style="18" customWidth="1"/>
    <col min="23" max="23" width="14.85546875" style="18" customWidth="1"/>
    <col min="24" max="24" width="15.140625" style="18" customWidth="1"/>
    <col min="25" max="25" width="20" style="18" customWidth="1"/>
    <col min="26" max="26" width="12.85546875" style="18" customWidth="1"/>
    <col min="27" max="27" width="13.5703125" style="18" customWidth="1"/>
    <col min="28" max="28" width="12.42578125" style="18" customWidth="1"/>
    <col min="29" max="29" width="13.42578125" style="18" customWidth="1"/>
    <col min="30" max="30" width="15" style="18" customWidth="1"/>
    <col min="31" max="31" width="13.5703125" style="18" customWidth="1"/>
    <col min="32" max="32" width="16.5703125" style="18" customWidth="1"/>
    <col min="33" max="33" width="12.7109375" style="18" customWidth="1"/>
    <col min="34" max="34" width="15" style="18" customWidth="1"/>
    <col min="35" max="35" width="15.5703125" style="18" customWidth="1"/>
    <col min="36" max="36" width="15.140625" style="18" customWidth="1"/>
    <col min="37" max="37" width="13.42578125" style="18" customWidth="1"/>
    <col min="38" max="38" width="15.7109375" style="18" customWidth="1"/>
    <col min="39" max="39" width="15.140625" style="18" customWidth="1"/>
    <col min="40" max="40" width="17.140625" style="18" customWidth="1"/>
    <col min="41" max="41" width="13.5703125" style="18" customWidth="1"/>
    <col min="42" max="42" width="16.7109375" style="18" customWidth="1"/>
    <col min="43" max="43" width="13.85546875" style="18" customWidth="1"/>
    <col min="44" max="44" width="14.28515625" style="18" customWidth="1"/>
    <col min="45" max="45" width="13.85546875" style="18" customWidth="1"/>
    <col min="46" max="46" width="16" style="18" customWidth="1"/>
    <col min="47" max="47" width="17" style="18" customWidth="1"/>
    <col min="48" max="48" width="15.5703125" style="18" customWidth="1"/>
    <col min="49" max="49" width="17.42578125" style="18" customWidth="1"/>
    <col min="50" max="50" width="14.42578125" style="18" customWidth="1"/>
    <col min="51" max="51" width="12.85546875" style="18" customWidth="1"/>
    <col min="52" max="52" width="8.5703125" style="18" customWidth="1"/>
    <col min="53" max="53" width="8.28515625" style="18" customWidth="1"/>
    <col min="54" max="54" width="14" style="18" customWidth="1"/>
    <col min="55" max="55" width="16" style="18" customWidth="1"/>
    <col min="56" max="56" width="15" style="18" customWidth="1"/>
    <col min="57" max="16384" width="9.140625" style="18"/>
  </cols>
  <sheetData>
    <row r="1" spans="1:13" x14ac:dyDescent="0.2">
      <c r="A1" s="15"/>
      <c r="B1" s="15"/>
      <c r="C1" s="15"/>
      <c r="D1" s="15"/>
      <c r="E1" s="16"/>
      <c r="F1" s="16"/>
      <c r="G1" s="15"/>
      <c r="H1" s="15"/>
      <c r="I1" s="15"/>
      <c r="J1" s="15"/>
      <c r="K1" s="15"/>
      <c r="L1" s="15"/>
    </row>
    <row r="2" spans="1:13" ht="14.25" x14ac:dyDescent="0.2">
      <c r="A2" s="15"/>
      <c r="B2" s="8"/>
      <c r="C2" s="2"/>
      <c r="D2" s="2"/>
      <c r="E2" s="9" t="s">
        <v>14</v>
      </c>
      <c r="F2" s="9"/>
      <c r="G2" s="8" t="s">
        <v>14</v>
      </c>
      <c r="H2" s="8" t="s">
        <v>14</v>
      </c>
      <c r="I2" s="8"/>
      <c r="J2" s="8"/>
      <c r="K2" s="8"/>
      <c r="L2" s="15"/>
    </row>
    <row r="3" spans="1:13" ht="18" x14ac:dyDescent="0.2">
      <c r="A3" s="15"/>
      <c r="B3" s="8"/>
      <c r="C3" s="19" t="s">
        <v>0</v>
      </c>
      <c r="D3" s="19"/>
      <c r="E3" s="10"/>
      <c r="F3" s="10"/>
      <c r="G3" s="20"/>
      <c r="H3" s="21" t="s">
        <v>14</v>
      </c>
      <c r="I3" s="20" t="s">
        <v>194</v>
      </c>
      <c r="J3" s="22"/>
      <c r="K3" s="8"/>
      <c r="L3" s="15"/>
    </row>
    <row r="4" spans="1:13" x14ac:dyDescent="0.2">
      <c r="A4" s="15"/>
      <c r="B4" s="8"/>
      <c r="C4" s="10" t="s">
        <v>46</v>
      </c>
      <c r="D4" s="10"/>
      <c r="E4" s="10"/>
      <c r="F4" s="10"/>
      <c r="G4" s="20" t="s">
        <v>14</v>
      </c>
      <c r="H4" s="20"/>
      <c r="I4" s="20"/>
      <c r="J4" s="22"/>
      <c r="K4" s="8"/>
      <c r="L4" s="15"/>
    </row>
    <row r="5" spans="1:13" ht="13.5" thickBot="1" x14ac:dyDescent="0.25">
      <c r="A5" s="15"/>
      <c r="B5" s="66"/>
      <c r="C5" s="63"/>
      <c r="D5" s="63"/>
      <c r="E5" s="64"/>
      <c r="F5" s="64"/>
      <c r="G5" s="63"/>
      <c r="H5" s="63"/>
      <c r="I5" s="63"/>
      <c r="J5" s="65"/>
      <c r="K5" s="66"/>
      <c r="L5" s="15"/>
    </row>
    <row r="6" spans="1:13" ht="13.5" thickTop="1" x14ac:dyDescent="0.2">
      <c r="A6" s="15"/>
      <c r="B6" s="8"/>
      <c r="C6" s="32" t="s">
        <v>22</v>
      </c>
      <c r="D6" s="32"/>
      <c r="E6" s="10"/>
      <c r="F6" s="10"/>
      <c r="G6" s="20"/>
      <c r="H6" s="20"/>
      <c r="I6" s="20"/>
      <c r="J6" s="22"/>
      <c r="K6" s="8"/>
      <c r="L6" s="15"/>
    </row>
    <row r="7" spans="1:13" x14ac:dyDescent="0.2">
      <c r="A7" s="15"/>
      <c r="B7" s="8"/>
      <c r="C7" s="157" t="s">
        <v>146</v>
      </c>
      <c r="D7" s="157"/>
      <c r="E7" s="148"/>
      <c r="F7" s="148"/>
      <c r="G7" s="25"/>
      <c r="H7" s="147" t="s">
        <v>85</v>
      </c>
      <c r="I7" s="147"/>
      <c r="J7" s="4"/>
      <c r="K7" s="8"/>
      <c r="L7" s="15"/>
    </row>
    <row r="8" spans="1:13" x14ac:dyDescent="0.2">
      <c r="A8" s="15"/>
      <c r="B8" s="8"/>
      <c r="C8" s="158" t="s">
        <v>82</v>
      </c>
      <c r="D8" s="158"/>
      <c r="E8" s="148"/>
      <c r="F8" s="148"/>
      <c r="G8" s="4"/>
      <c r="H8" s="84" t="s">
        <v>104</v>
      </c>
      <c r="I8" s="85" t="s">
        <v>84</v>
      </c>
      <c r="J8" s="4"/>
      <c r="K8" s="8"/>
      <c r="L8" s="15"/>
    </row>
    <row r="9" spans="1:13" x14ac:dyDescent="0.2">
      <c r="A9" s="15"/>
      <c r="B9" s="8"/>
      <c r="C9" s="158" t="s">
        <v>17</v>
      </c>
      <c r="D9" s="158"/>
      <c r="E9" s="148"/>
      <c r="F9" s="148"/>
      <c r="G9" s="20"/>
      <c r="H9" s="48" t="str">
        <f>"ср. знач. за "&amp;E19&amp;":"</f>
        <v>ср. знач. за 1пг2026:</v>
      </c>
      <c r="I9" s="49" t="str">
        <f>"на "&amp;TEXT(E24,"ДД.ММ.ггг")&amp;":"</f>
        <v>на 01.07.2026:</v>
      </c>
      <c r="J9" s="4"/>
      <c r="K9" s="8"/>
      <c r="L9" s="15"/>
    </row>
    <row r="10" spans="1:13" x14ac:dyDescent="0.2">
      <c r="A10" s="15"/>
      <c r="B10" s="8"/>
      <c r="C10" s="158" t="s">
        <v>147</v>
      </c>
      <c r="D10" s="158"/>
      <c r="E10" s="148"/>
      <c r="F10" s="148"/>
      <c r="G10" s="20"/>
      <c r="H10" s="50" t="s">
        <v>187</v>
      </c>
      <c r="I10" s="51" t="s">
        <v>184</v>
      </c>
      <c r="J10" s="4"/>
      <c r="K10" s="8"/>
      <c r="L10" s="15"/>
    </row>
    <row r="11" spans="1:13" x14ac:dyDescent="0.2">
      <c r="A11" s="15"/>
      <c r="B11" s="8"/>
      <c r="C11" s="158" t="s">
        <v>116</v>
      </c>
      <c r="D11" s="158"/>
      <c r="E11" s="148"/>
      <c r="F11" s="148"/>
      <c r="G11" s="20"/>
      <c r="H11" s="50" t="s">
        <v>188</v>
      </c>
      <c r="I11" s="51" t="s">
        <v>185</v>
      </c>
      <c r="J11" s="4"/>
      <c r="K11" s="8"/>
      <c r="L11" s="26"/>
      <c r="M11" s="27" t="s">
        <v>89</v>
      </c>
    </row>
    <row r="12" spans="1:13" ht="12.75" customHeight="1" x14ac:dyDescent="0.2">
      <c r="A12" s="15"/>
      <c r="B12" s="8"/>
      <c r="C12" s="159" t="s">
        <v>88</v>
      </c>
      <c r="D12" s="159"/>
      <c r="E12" s="148" t="s">
        <v>89</v>
      </c>
      <c r="F12" s="148"/>
      <c r="G12" s="3"/>
      <c r="H12" s="52" t="s">
        <v>189</v>
      </c>
      <c r="I12" s="53" t="s">
        <v>186</v>
      </c>
      <c r="J12" s="4"/>
      <c r="K12" s="8"/>
      <c r="L12" s="26"/>
      <c r="M12" s="27" t="s">
        <v>110</v>
      </c>
    </row>
    <row r="13" spans="1:13" ht="7.5" customHeight="1" x14ac:dyDescent="0.2">
      <c r="A13" s="15"/>
      <c r="B13" s="8"/>
      <c r="C13" s="28"/>
      <c r="D13" s="28"/>
      <c r="E13" s="29"/>
      <c r="F13" s="29"/>
      <c r="G13" s="22"/>
      <c r="H13" s="4"/>
      <c r="I13" s="4"/>
      <c r="J13" s="4"/>
      <c r="K13" s="8"/>
      <c r="L13" s="26"/>
      <c r="M13" s="27" t="s">
        <v>109</v>
      </c>
    </row>
    <row r="14" spans="1:13" x14ac:dyDescent="0.2">
      <c r="A14" s="15"/>
      <c r="B14" s="8"/>
      <c r="C14" s="30" t="s">
        <v>24</v>
      </c>
      <c r="D14" s="30"/>
      <c r="E14" s="10"/>
      <c r="F14" s="10"/>
      <c r="G14" s="20"/>
      <c r="H14" s="4"/>
      <c r="I14" s="20"/>
      <c r="J14" s="22"/>
      <c r="K14" s="8"/>
      <c r="L14" s="26"/>
      <c r="M14" s="27" t="s">
        <v>112</v>
      </c>
    </row>
    <row r="15" spans="1:13" x14ac:dyDescent="0.2">
      <c r="A15" s="15"/>
      <c r="B15" s="8"/>
      <c r="C15" s="31" t="s">
        <v>16</v>
      </c>
      <c r="D15" s="31"/>
      <c r="E15" s="10"/>
      <c r="F15" s="10"/>
      <c r="G15" s="20"/>
      <c r="H15" s="4"/>
      <c r="I15" s="20"/>
      <c r="J15" s="22"/>
      <c r="K15" s="8"/>
      <c r="L15" s="26"/>
      <c r="M15" s="27" t="s">
        <v>111</v>
      </c>
    </row>
    <row r="16" spans="1:13" ht="12.75" customHeight="1" x14ac:dyDescent="0.2">
      <c r="A16" s="15"/>
      <c r="B16" s="8"/>
      <c r="C16" s="150" t="s">
        <v>92</v>
      </c>
      <c r="D16" s="150"/>
      <c r="E16" s="150"/>
      <c r="F16" s="150"/>
      <c r="G16" s="150"/>
      <c r="H16" s="4"/>
      <c r="I16" s="20"/>
      <c r="J16" s="22"/>
      <c r="K16" s="8"/>
      <c r="L16" s="26"/>
      <c r="M16" s="27" t="s">
        <v>145</v>
      </c>
    </row>
    <row r="17" spans="1:12" ht="24" customHeight="1" x14ac:dyDescent="0.2">
      <c r="A17" s="15"/>
      <c r="B17" s="8"/>
      <c r="C17" s="150" t="s">
        <v>102</v>
      </c>
      <c r="D17" s="150"/>
      <c r="E17" s="150"/>
      <c r="F17" s="150"/>
      <c r="G17" s="150"/>
      <c r="H17" s="4"/>
      <c r="I17" s="20"/>
      <c r="J17" s="22"/>
      <c r="K17" s="8"/>
      <c r="L17" s="15"/>
    </row>
    <row r="18" spans="1:12" ht="13.5" thickBot="1" x14ac:dyDescent="0.25">
      <c r="A18" s="15"/>
      <c r="B18" s="66"/>
      <c r="C18" s="63"/>
      <c r="D18" s="63"/>
      <c r="E18" s="64"/>
      <c r="F18" s="10"/>
      <c r="G18" s="20"/>
      <c r="H18" s="20"/>
      <c r="I18" s="20"/>
      <c r="J18" s="66"/>
      <c r="K18" s="66"/>
      <c r="L18" s="15"/>
    </row>
    <row r="19" spans="1:12" ht="26.25" customHeight="1" thickTop="1" x14ac:dyDescent="0.2">
      <c r="A19" s="15"/>
      <c r="B19" s="8"/>
      <c r="C19" s="23" t="s">
        <v>23</v>
      </c>
      <c r="D19" s="32"/>
      <c r="E19" s="33" t="s">
        <v>183</v>
      </c>
      <c r="F19" s="81" t="s">
        <v>164</v>
      </c>
      <c r="G19" s="82" t="s">
        <v>168</v>
      </c>
      <c r="H19" s="151" t="s">
        <v>115</v>
      </c>
      <c r="I19" s="152"/>
      <c r="J19" s="8"/>
      <c r="K19" s="8"/>
      <c r="L19" s="15"/>
    </row>
    <row r="20" spans="1:12" ht="12.75" customHeight="1" x14ac:dyDescent="0.2">
      <c r="A20" s="15"/>
      <c r="B20" s="8"/>
      <c r="C20" s="149" t="s">
        <v>106</v>
      </c>
      <c r="D20" s="149"/>
      <c r="E20" s="80"/>
      <c r="F20" s="83"/>
      <c r="G20" s="80"/>
      <c r="H20" s="123"/>
      <c r="I20" s="153"/>
      <c r="J20" s="22"/>
      <c r="K20" s="8"/>
      <c r="L20" s="15"/>
    </row>
    <row r="21" spans="1:12" ht="12.75" customHeight="1" thickBot="1" x14ac:dyDescent="0.25">
      <c r="A21" s="15"/>
      <c r="B21" s="8"/>
      <c r="C21" s="149" t="s">
        <v>157</v>
      </c>
      <c r="D21" s="149"/>
      <c r="E21" s="80"/>
      <c r="F21" s="174" t="s">
        <v>165</v>
      </c>
      <c r="G21" s="175"/>
      <c r="H21" s="154"/>
      <c r="I21" s="155"/>
      <c r="J21" s="22"/>
      <c r="K21" s="8"/>
      <c r="L21" s="15"/>
    </row>
    <row r="22" spans="1:12" x14ac:dyDescent="0.2">
      <c r="A22" s="15"/>
      <c r="B22" s="8"/>
      <c r="C22" s="149" t="s">
        <v>77</v>
      </c>
      <c r="D22" s="149"/>
      <c r="E22" s="80"/>
      <c r="F22" s="20"/>
      <c r="G22" s="34"/>
      <c r="H22" s="14"/>
      <c r="I22" s="14"/>
      <c r="J22" s="22"/>
      <c r="K22" s="8"/>
      <c r="L22" s="15"/>
    </row>
    <row r="23" spans="1:12" x14ac:dyDescent="0.2">
      <c r="A23" s="15"/>
      <c r="B23" s="8"/>
      <c r="C23" s="149" t="s">
        <v>78</v>
      </c>
      <c r="D23" s="149"/>
      <c r="E23" s="80"/>
      <c r="F23" s="20"/>
      <c r="G23" s="35"/>
      <c r="H23" s="14"/>
      <c r="I23" s="14"/>
      <c r="J23" s="22"/>
      <c r="K23" s="8"/>
      <c r="L23" s="15"/>
    </row>
    <row r="24" spans="1:12" x14ac:dyDescent="0.2">
      <c r="A24" s="15"/>
      <c r="B24" s="8"/>
      <c r="C24" s="176"/>
      <c r="D24" s="176"/>
      <c r="E24" s="56">
        <v>46204</v>
      </c>
      <c r="F24" s="56"/>
      <c r="G24" s="20"/>
      <c r="H24" s="14"/>
      <c r="I24" s="14"/>
      <c r="J24" s="14"/>
      <c r="K24" s="8"/>
      <c r="L24" s="15"/>
    </row>
    <row r="25" spans="1:12" x14ac:dyDescent="0.2">
      <c r="A25" s="15"/>
      <c r="B25" s="8"/>
      <c r="C25" s="149" t="s">
        <v>107</v>
      </c>
      <c r="D25" s="149"/>
      <c r="E25" s="80"/>
      <c r="F25" s="20"/>
      <c r="G25" s="20"/>
      <c r="H25" s="14"/>
      <c r="I25" s="14"/>
      <c r="J25" s="14"/>
      <c r="K25" s="8"/>
      <c r="L25" s="15"/>
    </row>
    <row r="26" spans="1:12" x14ac:dyDescent="0.2">
      <c r="A26" s="15"/>
      <c r="B26" s="8"/>
      <c r="C26" s="149" t="s">
        <v>108</v>
      </c>
      <c r="D26" s="149"/>
      <c r="E26" s="80"/>
      <c r="F26" s="20"/>
      <c r="G26" s="20"/>
      <c r="H26" s="14"/>
      <c r="I26" s="14"/>
      <c r="J26" s="14"/>
      <c r="K26" s="8"/>
      <c r="L26" s="15"/>
    </row>
    <row r="27" spans="1:12" x14ac:dyDescent="0.2">
      <c r="A27" s="15"/>
      <c r="B27" s="8"/>
      <c r="C27" s="177"/>
      <c r="D27" s="177"/>
      <c r="E27" s="33" t="str">
        <f>E19</f>
        <v>1пг2026</v>
      </c>
      <c r="F27" s="33"/>
      <c r="G27" s="20"/>
      <c r="H27" s="55"/>
      <c r="I27" s="55"/>
      <c r="J27" s="55"/>
      <c r="K27" s="8"/>
      <c r="L27" s="15"/>
    </row>
    <row r="28" spans="1:12" x14ac:dyDescent="0.2">
      <c r="A28" s="15"/>
      <c r="B28" s="8"/>
      <c r="C28" s="149" t="s">
        <v>79</v>
      </c>
      <c r="D28" s="149"/>
      <c r="E28" s="80"/>
      <c r="F28" s="20"/>
      <c r="G28" s="20"/>
      <c r="H28" s="55"/>
      <c r="I28" s="55"/>
      <c r="J28" s="55"/>
      <c r="K28" s="8"/>
      <c r="L28" s="15"/>
    </row>
    <row r="29" spans="1:12" x14ac:dyDescent="0.2">
      <c r="A29" s="15"/>
      <c r="B29" s="8"/>
      <c r="C29" s="149" t="s">
        <v>80</v>
      </c>
      <c r="D29" s="149"/>
      <c r="E29" s="80"/>
      <c r="F29" s="20"/>
      <c r="G29" s="20"/>
      <c r="H29" s="55"/>
      <c r="I29" s="55"/>
      <c r="J29" s="55"/>
      <c r="K29" s="8"/>
      <c r="L29" s="15"/>
    </row>
    <row r="30" spans="1:12" x14ac:dyDescent="0.2">
      <c r="A30" s="15"/>
      <c r="B30" s="8"/>
      <c r="C30" s="149" t="s">
        <v>81</v>
      </c>
      <c r="D30" s="149"/>
      <c r="E30" s="80"/>
      <c r="F30" s="20"/>
      <c r="G30" s="20"/>
      <c r="H30" s="55"/>
      <c r="I30" s="55"/>
      <c r="J30" s="55"/>
      <c r="K30" s="8"/>
      <c r="L30" s="15"/>
    </row>
    <row r="31" spans="1:12" ht="13.5" thickBot="1" x14ac:dyDescent="0.25">
      <c r="A31" s="15"/>
      <c r="B31" s="66"/>
      <c r="C31" s="63"/>
      <c r="D31" s="63"/>
      <c r="E31" s="64"/>
      <c r="F31" s="64"/>
      <c r="G31" s="63"/>
      <c r="H31" s="63"/>
      <c r="I31" s="63"/>
      <c r="J31" s="65"/>
      <c r="K31" s="66"/>
      <c r="L31" s="15"/>
    </row>
    <row r="32" spans="1:12" ht="14.25" thickTop="1" thickBot="1" x14ac:dyDescent="0.25">
      <c r="A32" s="15"/>
      <c r="B32" s="8"/>
      <c r="C32" s="23" t="s">
        <v>166</v>
      </c>
      <c r="D32" s="23"/>
      <c r="E32" s="24"/>
      <c r="F32" s="24"/>
      <c r="G32" s="36"/>
      <c r="H32" s="178"/>
      <c r="I32" s="178"/>
      <c r="J32" s="178"/>
      <c r="K32" s="8"/>
      <c r="L32" s="15"/>
    </row>
    <row r="33" spans="1:12" ht="38.25" customHeight="1" x14ac:dyDescent="0.2">
      <c r="A33" s="15"/>
      <c r="B33" s="8"/>
      <c r="C33" s="20"/>
      <c r="D33" s="20"/>
      <c r="E33" s="7" t="str">
        <f>CONCATENATE("Объём НБ 
за ",E19,", млн руб.")</f>
        <v>Объём НБ 
за 1пг2026, млн руб.</v>
      </c>
      <c r="F33" s="86" t="str">
        <f>CONCATENATE("Объём НБ за ",E19,"
(субъекты МСБ), млн руб.")</f>
        <v>Объём НБ за 1пг2026
(субъекты МСБ), млн руб.</v>
      </c>
      <c r="G33" s="13" t="str">
        <f>CONCATENATE("Лизинговый портфель на ",TEXT(E24,"дд.ММ.гггг"),", 
млн руб.")</f>
        <v>Лизинговый портфель на 01.07.2026, 
млн руб.</v>
      </c>
      <c r="H33" s="47" t="str">
        <f>CONCATENATE("Средняя ставка привлечения средств за ",E19,", %")</f>
        <v>Средняя ставка привлечения средств за 1пг2026, %</v>
      </c>
      <c r="I33" s="69" t="str">
        <f>CONCATENATE("Средняя ставка размещения средств за ",E19,", %")</f>
        <v>Средняя ставка размещения средств за 1пг2026, %</v>
      </c>
      <c r="J33" s="70" t="str">
        <f>CONCATENATE("Средний срок новых договоров за ",E19,", месяцев")</f>
        <v>Средний срок новых договоров за 1пг2026, месяцев</v>
      </c>
      <c r="K33" s="8"/>
      <c r="L33" s="15"/>
    </row>
    <row r="34" spans="1:12" ht="13.5" customHeight="1" x14ac:dyDescent="0.2">
      <c r="A34" s="15"/>
      <c r="B34" s="8"/>
      <c r="C34" s="136" t="s">
        <v>159</v>
      </c>
      <c r="D34" s="136"/>
      <c r="E34" s="80"/>
      <c r="F34" s="67"/>
      <c r="G34" s="80"/>
      <c r="H34" s="73"/>
      <c r="I34" s="179"/>
      <c r="J34" s="87"/>
      <c r="K34" s="8"/>
      <c r="L34" s="15"/>
    </row>
    <row r="35" spans="1:12" ht="13.5" customHeight="1" x14ac:dyDescent="0.2">
      <c r="A35" s="15"/>
      <c r="B35" s="8"/>
      <c r="C35" s="136" t="s">
        <v>191</v>
      </c>
      <c r="D35" s="156"/>
      <c r="E35" s="80"/>
      <c r="F35" s="67"/>
      <c r="G35" s="80"/>
      <c r="H35" s="73"/>
      <c r="I35" s="179"/>
      <c r="J35" s="87"/>
      <c r="K35" s="8"/>
      <c r="L35" s="15"/>
    </row>
    <row r="36" spans="1:12" ht="13.5" customHeight="1" x14ac:dyDescent="0.2">
      <c r="A36" s="15"/>
      <c r="B36" s="8"/>
      <c r="C36" s="136" t="s">
        <v>160</v>
      </c>
      <c r="D36" s="136"/>
      <c r="E36" s="80"/>
      <c r="F36" s="67"/>
      <c r="G36" s="80"/>
      <c r="H36" s="73"/>
      <c r="I36" s="179"/>
      <c r="J36" s="87"/>
      <c r="K36" s="8"/>
      <c r="L36" s="15"/>
    </row>
    <row r="37" spans="1:12" ht="13.5" customHeight="1" x14ac:dyDescent="0.2">
      <c r="A37" s="15"/>
      <c r="B37" s="8"/>
      <c r="C37" s="136" t="s">
        <v>161</v>
      </c>
      <c r="D37" s="136"/>
      <c r="E37" s="80"/>
      <c r="F37" s="67"/>
      <c r="G37" s="80"/>
      <c r="H37" s="73"/>
      <c r="I37" s="179"/>
      <c r="J37" s="87"/>
      <c r="K37" s="8"/>
      <c r="L37" s="15"/>
    </row>
    <row r="38" spans="1:12" x14ac:dyDescent="0.2">
      <c r="A38" s="15"/>
      <c r="B38" s="8"/>
      <c r="C38" s="141" t="s">
        <v>105</v>
      </c>
      <c r="D38" s="141"/>
      <c r="E38" s="80"/>
      <c r="F38" s="67"/>
      <c r="G38" s="80"/>
      <c r="H38" s="73"/>
      <c r="I38" s="179"/>
      <c r="J38" s="87"/>
      <c r="K38" s="8"/>
      <c r="L38" s="15"/>
    </row>
    <row r="39" spans="1:12" ht="13.5" customHeight="1" x14ac:dyDescent="0.2">
      <c r="A39" s="15"/>
      <c r="B39" s="8"/>
      <c r="C39" s="136" t="s">
        <v>153</v>
      </c>
      <c r="D39" s="136"/>
      <c r="E39" s="80"/>
      <c r="F39" s="67"/>
      <c r="G39" s="80"/>
      <c r="H39" s="73"/>
      <c r="I39" s="179"/>
      <c r="J39" s="87"/>
      <c r="K39" s="8"/>
      <c r="L39" s="15"/>
    </row>
    <row r="40" spans="1:12" x14ac:dyDescent="0.2">
      <c r="A40" s="15"/>
      <c r="B40" s="8"/>
      <c r="C40" s="136" t="s">
        <v>99</v>
      </c>
      <c r="D40" s="136"/>
      <c r="E40" s="80"/>
      <c r="F40" s="67"/>
      <c r="G40" s="80"/>
      <c r="H40" s="73"/>
      <c r="I40" s="179"/>
      <c r="J40" s="87"/>
      <c r="K40" s="8"/>
      <c r="L40" s="15"/>
    </row>
    <row r="41" spans="1:12" x14ac:dyDescent="0.2">
      <c r="A41" s="15"/>
      <c r="B41" s="8"/>
      <c r="C41" s="136" t="s">
        <v>9</v>
      </c>
      <c r="D41" s="136"/>
      <c r="E41" s="80"/>
      <c r="F41" s="67"/>
      <c r="G41" s="80"/>
      <c r="H41" s="73"/>
      <c r="I41" s="179"/>
      <c r="J41" s="87"/>
      <c r="K41" s="8"/>
      <c r="L41" s="15"/>
    </row>
    <row r="42" spans="1:12" x14ac:dyDescent="0.2">
      <c r="A42" s="15"/>
      <c r="B42" s="8"/>
      <c r="C42" s="136" t="s">
        <v>103</v>
      </c>
      <c r="D42" s="136"/>
      <c r="E42" s="80"/>
      <c r="F42" s="67"/>
      <c r="G42" s="80"/>
      <c r="H42" s="73"/>
      <c r="I42" s="179"/>
      <c r="J42" s="87"/>
      <c r="K42" s="8"/>
      <c r="L42" s="15"/>
    </row>
    <row r="43" spans="1:12" x14ac:dyDescent="0.2">
      <c r="A43" s="15"/>
      <c r="B43" s="8"/>
      <c r="C43" s="136" t="s">
        <v>18</v>
      </c>
      <c r="D43" s="136"/>
      <c r="E43" s="80"/>
      <c r="F43" s="67"/>
      <c r="G43" s="80"/>
      <c r="H43" s="73"/>
      <c r="I43" s="179"/>
      <c r="J43" s="87"/>
      <c r="K43" s="8"/>
      <c r="L43" s="15"/>
    </row>
    <row r="44" spans="1:12" x14ac:dyDescent="0.2">
      <c r="A44" s="15"/>
      <c r="B44" s="8"/>
      <c r="C44" s="136" t="s">
        <v>19</v>
      </c>
      <c r="D44" s="136"/>
      <c r="E44" s="80"/>
      <c r="F44" s="67"/>
      <c r="G44" s="80"/>
      <c r="H44" s="73"/>
      <c r="I44" s="179"/>
      <c r="J44" s="87"/>
      <c r="K44" s="8"/>
      <c r="L44" s="15"/>
    </row>
    <row r="45" spans="1:12" x14ac:dyDescent="0.2">
      <c r="A45" s="15"/>
      <c r="B45" s="8"/>
      <c r="C45" s="136" t="s">
        <v>21</v>
      </c>
      <c r="D45" s="136"/>
      <c r="E45" s="80"/>
      <c r="F45" s="67"/>
      <c r="G45" s="80"/>
      <c r="H45" s="73"/>
      <c r="I45" s="179"/>
      <c r="J45" s="87"/>
      <c r="K45" s="8"/>
      <c r="L45" s="15"/>
    </row>
    <row r="46" spans="1:12" x14ac:dyDescent="0.2">
      <c r="A46" s="15"/>
      <c r="B46" s="8"/>
      <c r="C46" s="136" t="s">
        <v>10</v>
      </c>
      <c r="D46" s="136"/>
      <c r="E46" s="80"/>
      <c r="F46" s="67"/>
      <c r="G46" s="80"/>
      <c r="H46" s="73"/>
      <c r="I46" s="179"/>
      <c r="J46" s="87"/>
      <c r="K46" s="8"/>
      <c r="L46" s="15"/>
    </row>
    <row r="47" spans="1:12" x14ac:dyDescent="0.2">
      <c r="A47" s="15"/>
      <c r="B47" s="8"/>
      <c r="C47" s="136" t="s">
        <v>20</v>
      </c>
      <c r="D47" s="136"/>
      <c r="E47" s="80"/>
      <c r="F47" s="67"/>
      <c r="G47" s="80"/>
      <c r="H47" s="73"/>
      <c r="I47" s="179"/>
      <c r="J47" s="87"/>
      <c r="K47" s="8"/>
      <c r="L47" s="15"/>
    </row>
    <row r="48" spans="1:12" x14ac:dyDescent="0.2">
      <c r="A48" s="15"/>
      <c r="B48" s="8"/>
      <c r="C48" s="136" t="s">
        <v>100</v>
      </c>
      <c r="D48" s="136"/>
      <c r="E48" s="80"/>
      <c r="F48" s="67"/>
      <c r="G48" s="80"/>
      <c r="H48" s="73"/>
      <c r="I48" s="179"/>
      <c r="J48" s="87"/>
      <c r="K48" s="8"/>
      <c r="L48" s="15"/>
    </row>
    <row r="49" spans="1:12" x14ac:dyDescent="0.2">
      <c r="A49" s="15"/>
      <c r="B49" s="8"/>
      <c r="C49" s="136" t="s">
        <v>101</v>
      </c>
      <c r="D49" s="136"/>
      <c r="E49" s="80"/>
      <c r="F49" s="67"/>
      <c r="G49" s="80"/>
      <c r="H49" s="73"/>
      <c r="I49" s="179"/>
      <c r="J49" s="87"/>
      <c r="K49" s="8"/>
      <c r="L49" s="15"/>
    </row>
    <row r="50" spans="1:12" x14ac:dyDescent="0.2">
      <c r="A50" s="15"/>
      <c r="B50" s="8"/>
      <c r="C50" s="136" t="s">
        <v>13</v>
      </c>
      <c r="D50" s="136"/>
      <c r="E50" s="80"/>
      <c r="F50" s="67"/>
      <c r="G50" s="80"/>
      <c r="H50" s="73"/>
      <c r="I50" s="179"/>
      <c r="J50" s="87"/>
      <c r="K50" s="8"/>
      <c r="L50" s="15"/>
    </row>
    <row r="51" spans="1:12" x14ac:dyDescent="0.2">
      <c r="A51" s="15"/>
      <c r="B51" s="8"/>
      <c r="C51" s="136" t="s">
        <v>11</v>
      </c>
      <c r="D51" s="136"/>
      <c r="E51" s="80"/>
      <c r="F51" s="67"/>
      <c r="G51" s="80"/>
      <c r="H51" s="73"/>
      <c r="I51" s="179"/>
      <c r="J51" s="87"/>
      <c r="K51" s="8"/>
      <c r="L51" s="15"/>
    </row>
    <row r="52" spans="1:12" x14ac:dyDescent="0.2">
      <c r="A52" s="15"/>
      <c r="B52" s="8"/>
      <c r="C52" s="136" t="s">
        <v>12</v>
      </c>
      <c r="D52" s="136"/>
      <c r="E52" s="80"/>
      <c r="F52" s="67"/>
      <c r="G52" s="80"/>
      <c r="H52" s="73"/>
      <c r="I52" s="179"/>
      <c r="J52" s="87"/>
      <c r="K52" s="8"/>
      <c r="L52" s="15"/>
    </row>
    <row r="53" spans="1:12" x14ac:dyDescent="0.2">
      <c r="A53" s="15"/>
      <c r="B53" s="8"/>
      <c r="C53" s="138" t="s">
        <v>54</v>
      </c>
      <c r="D53" s="138"/>
      <c r="E53" s="80"/>
      <c r="F53" s="67"/>
      <c r="G53" s="80"/>
      <c r="H53" s="73"/>
      <c r="I53" s="179"/>
      <c r="J53" s="87"/>
      <c r="K53" s="8"/>
      <c r="L53" s="15"/>
    </row>
    <row r="54" spans="1:12" x14ac:dyDescent="0.2">
      <c r="A54" s="15"/>
      <c r="B54" s="8"/>
      <c r="C54" s="164" t="s">
        <v>94</v>
      </c>
      <c r="D54" s="164"/>
      <c r="E54" s="80"/>
      <c r="F54" s="67"/>
      <c r="G54" s="80"/>
      <c r="H54" s="73"/>
      <c r="I54" s="179"/>
      <c r="J54" s="87"/>
      <c r="K54" s="8"/>
      <c r="L54" s="15"/>
    </row>
    <row r="55" spans="1:12" x14ac:dyDescent="0.2">
      <c r="A55" s="15"/>
      <c r="B55" s="8"/>
      <c r="C55" s="162" t="s">
        <v>53</v>
      </c>
      <c r="D55" s="162"/>
      <c r="E55" s="80"/>
      <c r="F55" s="67"/>
      <c r="G55" s="80"/>
      <c r="H55" s="73"/>
      <c r="I55" s="179"/>
      <c r="J55" s="87"/>
      <c r="K55" s="8"/>
      <c r="L55" s="15"/>
    </row>
    <row r="56" spans="1:12" x14ac:dyDescent="0.2">
      <c r="A56" s="15"/>
      <c r="B56" s="8"/>
      <c r="C56" s="162" t="s">
        <v>53</v>
      </c>
      <c r="D56" s="162"/>
      <c r="E56" s="80"/>
      <c r="F56" s="67"/>
      <c r="G56" s="80"/>
      <c r="H56" s="73"/>
      <c r="I56" s="179"/>
      <c r="J56" s="87"/>
      <c r="K56" s="8"/>
      <c r="L56" s="15"/>
    </row>
    <row r="57" spans="1:12" x14ac:dyDescent="0.2">
      <c r="A57" s="15"/>
      <c r="B57" s="8"/>
      <c r="C57" s="162" t="s">
        <v>53</v>
      </c>
      <c r="D57" s="162"/>
      <c r="E57" s="80"/>
      <c r="F57" s="67"/>
      <c r="G57" s="80"/>
      <c r="H57" s="73"/>
      <c r="I57" s="179"/>
      <c r="J57" s="87"/>
      <c r="K57" s="8"/>
      <c r="L57" s="15"/>
    </row>
    <row r="58" spans="1:12" ht="20.25" customHeight="1" x14ac:dyDescent="0.2">
      <c r="A58" s="15"/>
      <c r="B58" s="8"/>
      <c r="C58" s="14"/>
      <c r="D58" s="14"/>
      <c r="E58" s="11" t="str">
        <f>IF((E34+E35+E36+E37+E38+E39+E40+E41+E42+E43+E44+E45+E46+E47+E48+E49+E50+E51+E52+E53+E54)&lt;&gt;(E20+E21),"ошибка: ∑≠E20+E21","проверка: ок")</f>
        <v>проверка: ок</v>
      </c>
      <c r="F58" s="68" t="str">
        <f>IF((F34+F35+F36+F37+F38+F39+F40+F41+F42+F43+F44+F45+F46+F47+F48+F49+F50+F51+F52+F53+F54)&lt;&gt;(E78+E79),"ошибка: ∑≠E78+E79","проверка: ок")</f>
        <v>проверка: ок</v>
      </c>
      <c r="G58" s="11" t="str">
        <f>IF((G34+G35+G36+G37+G38+G39+G40+G41+G42+G43+G44+G45+G46+G47+G48+G49+G50+G51+G52+G53+G54)&lt;&gt;(E25+E26),"ошибка: ∑≠E25+E26","проверка: ок")</f>
        <v>проверка: ок</v>
      </c>
      <c r="H58" s="165" t="s">
        <v>156</v>
      </c>
      <c r="I58" s="166"/>
      <c r="J58" s="167"/>
      <c r="K58" s="8"/>
      <c r="L58" s="15"/>
    </row>
    <row r="59" spans="1:12" ht="21" customHeight="1" thickBot="1" x14ac:dyDescent="0.25">
      <c r="A59" s="15"/>
      <c r="B59" s="8"/>
      <c r="C59" s="163" t="s">
        <v>154</v>
      </c>
      <c r="D59" s="163"/>
      <c r="E59" s="71"/>
      <c r="F59" s="71"/>
      <c r="G59" s="71"/>
      <c r="H59" s="168"/>
      <c r="I59" s="169"/>
      <c r="J59" s="170"/>
      <c r="K59" s="8"/>
      <c r="L59" s="15"/>
    </row>
    <row r="60" spans="1:12" ht="13.5" thickBot="1" x14ac:dyDescent="0.25">
      <c r="A60" s="15"/>
      <c r="B60" s="66"/>
      <c r="C60" s="63"/>
      <c r="D60" s="63"/>
      <c r="E60" s="64"/>
      <c r="F60" s="64"/>
      <c r="G60" s="63"/>
      <c r="H60" s="63"/>
      <c r="I60" s="63"/>
      <c r="J60" s="65"/>
      <c r="K60" s="66"/>
      <c r="L60" s="15"/>
    </row>
    <row r="61" spans="1:12" ht="13.5" thickTop="1" x14ac:dyDescent="0.2">
      <c r="A61" s="15"/>
      <c r="B61" s="8"/>
      <c r="C61" s="23" t="s">
        <v>90</v>
      </c>
      <c r="D61" s="23"/>
      <c r="E61" s="24"/>
      <c r="F61" s="24"/>
      <c r="G61" s="24"/>
      <c r="H61" s="24"/>
      <c r="I61" s="24"/>
      <c r="J61" s="22"/>
      <c r="K61" s="8"/>
      <c r="L61" s="15"/>
    </row>
    <row r="62" spans="1:12" x14ac:dyDescent="0.2">
      <c r="A62" s="15"/>
      <c r="B62" s="8"/>
      <c r="C62" s="9"/>
      <c r="D62" s="9"/>
      <c r="E62" s="57" t="str">
        <f>E19</f>
        <v>1пг2026</v>
      </c>
      <c r="F62" s="57"/>
      <c r="G62" s="20"/>
      <c r="H62" s="22"/>
      <c r="I62" s="8"/>
      <c r="J62" s="8"/>
      <c r="K62" s="8"/>
      <c r="L62" s="15"/>
    </row>
    <row r="63" spans="1:12" x14ac:dyDescent="0.2">
      <c r="A63" s="15"/>
      <c r="B63" s="8"/>
      <c r="C63" s="160" t="s">
        <v>1</v>
      </c>
      <c r="D63" s="160"/>
      <c r="E63" s="80"/>
      <c r="F63" s="129"/>
      <c r="G63" s="129"/>
      <c r="H63" s="22"/>
      <c r="I63" s="8"/>
      <c r="J63" s="8"/>
      <c r="K63" s="8"/>
      <c r="L63" s="15"/>
    </row>
    <row r="64" spans="1:12" x14ac:dyDescent="0.2">
      <c r="A64" s="15"/>
      <c r="B64" s="8"/>
      <c r="C64" s="160" t="s">
        <v>2</v>
      </c>
      <c r="D64" s="160"/>
      <c r="E64" s="80"/>
      <c r="F64" s="129"/>
      <c r="G64" s="129"/>
      <c r="H64" s="22"/>
      <c r="I64" s="8"/>
      <c r="J64" s="8"/>
      <c r="K64" s="8"/>
      <c r="L64" s="15"/>
    </row>
    <row r="65" spans="1:12" x14ac:dyDescent="0.2">
      <c r="A65" s="15"/>
      <c r="B65" s="8"/>
      <c r="C65" s="160" t="s">
        <v>3</v>
      </c>
      <c r="D65" s="160"/>
      <c r="E65" s="80"/>
      <c r="F65" s="129"/>
      <c r="G65" s="129"/>
      <c r="H65" s="22"/>
      <c r="I65" s="8"/>
      <c r="J65" s="8"/>
      <c r="K65" s="8"/>
      <c r="L65" s="15"/>
    </row>
    <row r="66" spans="1:12" x14ac:dyDescent="0.2">
      <c r="A66" s="15"/>
      <c r="B66" s="8"/>
      <c r="C66" s="160" t="s">
        <v>4</v>
      </c>
      <c r="D66" s="160"/>
      <c r="E66" s="80"/>
      <c r="F66" s="129"/>
      <c r="G66" s="129"/>
      <c r="H66" s="22"/>
      <c r="I66" s="8"/>
      <c r="J66" s="8"/>
      <c r="K66" s="8"/>
      <c r="L66" s="15"/>
    </row>
    <row r="67" spans="1:12" x14ac:dyDescent="0.2">
      <c r="A67" s="15"/>
      <c r="B67" s="8"/>
      <c r="C67" s="160" t="s">
        <v>8</v>
      </c>
      <c r="D67" s="160"/>
      <c r="E67" s="80"/>
      <c r="F67" s="129"/>
      <c r="G67" s="129"/>
      <c r="H67" s="22"/>
      <c r="I67" s="8"/>
      <c r="J67" s="8"/>
      <c r="K67" s="8"/>
      <c r="L67" s="15"/>
    </row>
    <row r="68" spans="1:12" x14ac:dyDescent="0.2">
      <c r="A68" s="15"/>
      <c r="B68" s="8"/>
      <c r="C68" s="161" t="s">
        <v>15</v>
      </c>
      <c r="D68" s="161"/>
      <c r="E68" s="80"/>
      <c r="F68" s="129"/>
      <c r="G68" s="129"/>
      <c r="H68" s="22"/>
      <c r="I68" s="8"/>
      <c r="J68" s="8"/>
      <c r="K68" s="8"/>
      <c r="L68" s="15"/>
    </row>
    <row r="69" spans="1:12" x14ac:dyDescent="0.2">
      <c r="A69" s="15"/>
      <c r="B69" s="8"/>
      <c r="C69" s="161" t="s">
        <v>76</v>
      </c>
      <c r="D69" s="161"/>
      <c r="E69" s="80"/>
      <c r="F69" s="129"/>
      <c r="G69" s="129"/>
      <c r="H69" s="22"/>
      <c r="I69" s="8"/>
      <c r="J69" s="8"/>
      <c r="K69" s="8"/>
      <c r="L69" s="15"/>
    </row>
    <row r="70" spans="1:12" x14ac:dyDescent="0.2">
      <c r="A70" s="15"/>
      <c r="B70" s="8"/>
      <c r="C70" s="160" t="s">
        <v>7</v>
      </c>
      <c r="D70" s="160"/>
      <c r="E70" s="80"/>
      <c r="F70" s="129"/>
      <c r="G70" s="129"/>
      <c r="H70" s="22"/>
      <c r="I70" s="8"/>
      <c r="J70" s="8"/>
      <c r="K70" s="8"/>
      <c r="L70" s="15"/>
    </row>
    <row r="71" spans="1:12" x14ac:dyDescent="0.2">
      <c r="A71" s="15"/>
      <c r="B71" s="8"/>
      <c r="C71" s="160" t="s">
        <v>5</v>
      </c>
      <c r="D71" s="160"/>
      <c r="E71" s="80"/>
      <c r="F71" s="129"/>
      <c r="G71" s="129"/>
      <c r="H71" s="22"/>
      <c r="I71" s="8"/>
      <c r="J71" s="8"/>
      <c r="K71" s="8"/>
      <c r="L71" s="15"/>
    </row>
    <row r="72" spans="1:12" x14ac:dyDescent="0.2">
      <c r="A72" s="15"/>
      <c r="B72" s="8"/>
      <c r="C72" s="160" t="s">
        <v>6</v>
      </c>
      <c r="D72" s="160"/>
      <c r="E72" s="80"/>
      <c r="F72" s="129"/>
      <c r="G72" s="129"/>
      <c r="H72" s="22"/>
      <c r="I72" s="8"/>
      <c r="J72" s="8"/>
      <c r="K72" s="8"/>
      <c r="L72" s="15"/>
    </row>
    <row r="73" spans="1:12" x14ac:dyDescent="0.2">
      <c r="A73" s="15"/>
      <c r="B73" s="8"/>
      <c r="C73" s="136" t="s">
        <v>87</v>
      </c>
      <c r="D73" s="136"/>
      <c r="E73" s="80"/>
      <c r="F73" s="129"/>
      <c r="G73" s="129"/>
      <c r="H73" s="22"/>
      <c r="I73" s="8"/>
      <c r="J73" s="8"/>
      <c r="K73" s="8"/>
      <c r="L73" s="15"/>
    </row>
    <row r="74" spans="1:12" x14ac:dyDescent="0.2">
      <c r="A74" s="15"/>
      <c r="B74" s="8"/>
      <c r="C74" s="6"/>
      <c r="D74" s="6"/>
      <c r="E74" s="11" t="str">
        <f>IF((((E63+E64+E65+E73+E67+E68+E69+E70+E71+E72+E66))&lt;&gt;(E20+E21)),"ошибка: ∑≠E20+E21","проверка: ок")</f>
        <v>проверка: ок</v>
      </c>
      <c r="F74" s="37"/>
      <c r="G74" s="38"/>
      <c r="H74" s="57"/>
      <c r="I74" s="20"/>
      <c r="J74" s="22"/>
      <c r="K74" s="8"/>
      <c r="L74" s="15"/>
    </row>
    <row r="75" spans="1:12" ht="13.5" thickBot="1" x14ac:dyDescent="0.25">
      <c r="A75" s="15"/>
      <c r="B75" s="66"/>
      <c r="C75" s="63"/>
      <c r="D75" s="63"/>
      <c r="E75" s="64"/>
      <c r="F75" s="64"/>
      <c r="G75" s="63"/>
      <c r="H75" s="63"/>
      <c r="I75" s="63"/>
      <c r="J75" s="65"/>
      <c r="K75" s="66"/>
      <c r="L75" s="15"/>
    </row>
    <row r="76" spans="1:12" ht="13.5" thickTop="1" x14ac:dyDescent="0.2">
      <c r="A76" s="15"/>
      <c r="B76" s="8"/>
      <c r="C76" s="23" t="s">
        <v>91</v>
      </c>
      <c r="D76" s="23"/>
      <c r="E76" s="39"/>
      <c r="F76" s="40"/>
      <c r="G76" s="38"/>
      <c r="H76" s="20"/>
      <c r="I76" s="20"/>
      <c r="J76" s="22"/>
      <c r="K76" s="8"/>
      <c r="L76" s="15"/>
    </row>
    <row r="77" spans="1:12" x14ac:dyDescent="0.2">
      <c r="A77" s="15"/>
      <c r="B77" s="8"/>
      <c r="C77" s="10"/>
      <c r="D77" s="10"/>
      <c r="E77" s="57" t="str">
        <f>E19</f>
        <v>1пг2026</v>
      </c>
      <c r="F77" s="57"/>
      <c r="G77" s="38"/>
      <c r="H77" s="20"/>
      <c r="I77" s="20"/>
      <c r="J77" s="22"/>
      <c r="K77" s="8"/>
      <c r="L77" s="15"/>
    </row>
    <row r="78" spans="1:12" x14ac:dyDescent="0.2">
      <c r="A78" s="15"/>
      <c r="B78" s="8"/>
      <c r="C78" s="145" t="s">
        <v>95</v>
      </c>
      <c r="D78" s="145"/>
      <c r="E78" s="80"/>
      <c r="F78" s="20"/>
      <c r="G78" s="140"/>
      <c r="H78" s="140"/>
      <c r="I78" s="20"/>
      <c r="J78" s="22"/>
      <c r="K78" s="8"/>
      <c r="L78" s="15"/>
    </row>
    <row r="79" spans="1:12" x14ac:dyDescent="0.2">
      <c r="A79" s="15"/>
      <c r="B79" s="8"/>
      <c r="C79" s="145" t="s">
        <v>117</v>
      </c>
      <c r="D79" s="145"/>
      <c r="E79" s="80"/>
      <c r="F79" s="20"/>
      <c r="G79" s="140"/>
      <c r="H79" s="140"/>
      <c r="I79" s="20"/>
      <c r="J79" s="22"/>
      <c r="K79" s="8"/>
      <c r="L79" s="15"/>
    </row>
    <row r="80" spans="1:12" x14ac:dyDescent="0.2">
      <c r="A80" s="15"/>
      <c r="B80" s="8"/>
      <c r="C80" s="145" t="s">
        <v>96</v>
      </c>
      <c r="D80" s="145"/>
      <c r="E80" s="80"/>
      <c r="F80" s="20"/>
      <c r="G80" s="140"/>
      <c r="H80" s="140"/>
      <c r="I80" s="20"/>
      <c r="J80" s="22"/>
      <c r="K80" s="8"/>
      <c r="L80" s="15"/>
    </row>
    <row r="81" spans="1:12" ht="12.75" customHeight="1" x14ac:dyDescent="0.2">
      <c r="A81" s="15"/>
      <c r="B81" s="8"/>
      <c r="C81" s="145" t="s">
        <v>97</v>
      </c>
      <c r="D81" s="145"/>
      <c r="E81" s="80"/>
      <c r="F81" s="20"/>
      <c r="G81" s="140"/>
      <c r="H81" s="140"/>
      <c r="I81" s="20"/>
      <c r="J81" s="22"/>
      <c r="K81" s="8"/>
      <c r="L81" s="15"/>
    </row>
    <row r="82" spans="1:12" x14ac:dyDescent="0.2">
      <c r="A82" s="15"/>
      <c r="B82" s="8"/>
      <c r="C82" s="145" t="s">
        <v>98</v>
      </c>
      <c r="D82" s="145"/>
      <c r="E82" s="80"/>
      <c r="F82" s="20"/>
      <c r="G82" s="54"/>
      <c r="H82" s="20"/>
      <c r="I82" s="20"/>
      <c r="J82" s="22"/>
      <c r="K82" s="8"/>
      <c r="L82" s="15"/>
    </row>
    <row r="83" spans="1:12" x14ac:dyDescent="0.2">
      <c r="A83" s="15"/>
      <c r="B83" s="8"/>
      <c r="C83" s="5"/>
      <c r="D83" s="5"/>
      <c r="E83" s="11" t="str">
        <f>IF((E78+E79+E80+E81+E82)&lt;&gt;(E20+E21),"ошибка: ∑≠E20+E21","проверка: ок")</f>
        <v>проверка: ок</v>
      </c>
      <c r="F83" s="37"/>
      <c r="G83" s="38"/>
      <c r="H83" s="20"/>
      <c r="I83" s="20"/>
      <c r="J83" s="22"/>
      <c r="K83" s="8"/>
      <c r="L83" s="15"/>
    </row>
    <row r="84" spans="1:12" x14ac:dyDescent="0.2">
      <c r="A84" s="15"/>
      <c r="B84" s="8"/>
      <c r="C84" s="163" t="s">
        <v>113</v>
      </c>
      <c r="D84" s="163"/>
      <c r="E84" s="163"/>
      <c r="F84" s="163"/>
      <c r="G84" s="163"/>
      <c r="H84" s="163"/>
      <c r="I84" s="163"/>
      <c r="J84" s="163"/>
      <c r="K84" s="8"/>
      <c r="L84" s="15"/>
    </row>
    <row r="85" spans="1:12" ht="13.5" thickBot="1" x14ac:dyDescent="0.25">
      <c r="A85" s="15"/>
      <c r="B85" s="66"/>
      <c r="C85" s="63"/>
      <c r="D85" s="63"/>
      <c r="E85" s="64"/>
      <c r="F85" s="64"/>
      <c r="G85" s="63"/>
      <c r="H85" s="63"/>
      <c r="I85" s="63"/>
      <c r="J85" s="65"/>
      <c r="K85" s="66"/>
      <c r="L85" s="15"/>
    </row>
    <row r="86" spans="1:12" ht="13.5" thickTop="1" x14ac:dyDescent="0.2">
      <c r="A86" s="15"/>
      <c r="B86" s="8"/>
      <c r="C86" s="23" t="s">
        <v>83</v>
      </c>
      <c r="D86" s="23"/>
      <c r="E86" s="39"/>
      <c r="F86" s="40"/>
      <c r="G86" s="20"/>
      <c r="H86" s="20"/>
      <c r="I86" s="20"/>
      <c r="J86" s="22"/>
      <c r="K86" s="8"/>
      <c r="L86" s="15"/>
    </row>
    <row r="87" spans="1:12" x14ac:dyDescent="0.2">
      <c r="A87" s="15"/>
      <c r="B87" s="8"/>
      <c r="C87" s="144" t="s">
        <v>114</v>
      </c>
      <c r="D87" s="144"/>
      <c r="E87" s="58" t="str">
        <f>E19</f>
        <v>1пг2026</v>
      </c>
      <c r="F87" s="58"/>
      <c r="G87" s="20"/>
      <c r="H87" s="20"/>
      <c r="I87" s="20"/>
      <c r="J87" s="22"/>
      <c r="K87" s="8"/>
      <c r="L87" s="15"/>
    </row>
    <row r="88" spans="1:12" ht="12.75" customHeight="1" x14ac:dyDescent="0.2">
      <c r="A88" s="15"/>
      <c r="B88" s="8"/>
      <c r="C88" s="136" t="s">
        <v>48</v>
      </c>
      <c r="D88" s="136"/>
      <c r="E88" s="80"/>
      <c r="F88" s="142" t="s">
        <v>93</v>
      </c>
      <c r="G88" s="122"/>
      <c r="H88" s="20"/>
      <c r="I88" s="20"/>
      <c r="J88" s="22"/>
      <c r="K88" s="8"/>
      <c r="L88" s="15"/>
    </row>
    <row r="89" spans="1:12" x14ac:dyDescent="0.2">
      <c r="A89" s="15"/>
      <c r="B89" s="8"/>
      <c r="C89" s="136" t="s">
        <v>49</v>
      </c>
      <c r="D89" s="136"/>
      <c r="E89" s="80"/>
      <c r="F89" s="129"/>
      <c r="G89" s="124"/>
      <c r="H89" s="20"/>
      <c r="I89" s="20"/>
      <c r="J89" s="22"/>
      <c r="K89" s="8"/>
      <c r="L89" s="15"/>
    </row>
    <row r="90" spans="1:12" x14ac:dyDescent="0.2">
      <c r="A90" s="15"/>
      <c r="B90" s="8"/>
      <c r="C90" s="136" t="s">
        <v>50</v>
      </c>
      <c r="D90" s="136"/>
      <c r="E90" s="80"/>
      <c r="F90" s="129"/>
      <c r="G90" s="124"/>
      <c r="H90" s="20"/>
      <c r="I90" s="20"/>
      <c r="J90" s="22"/>
      <c r="K90" s="8"/>
      <c r="L90" s="15"/>
    </row>
    <row r="91" spans="1:12" x14ac:dyDescent="0.2">
      <c r="A91" s="15"/>
      <c r="B91" s="8"/>
      <c r="C91" s="136" t="s">
        <v>51</v>
      </c>
      <c r="D91" s="136"/>
      <c r="E91" s="80"/>
      <c r="F91" s="129"/>
      <c r="G91" s="124"/>
      <c r="H91" s="20"/>
      <c r="I91" s="20"/>
      <c r="J91" s="22"/>
      <c r="K91" s="8"/>
      <c r="L91" s="15"/>
    </row>
    <row r="92" spans="1:12" x14ac:dyDescent="0.2">
      <c r="A92" s="15"/>
      <c r="B92" s="8"/>
      <c r="C92" s="136" t="s">
        <v>52</v>
      </c>
      <c r="D92" s="136"/>
      <c r="E92" s="80"/>
      <c r="F92" s="143"/>
      <c r="G92" s="126"/>
      <c r="H92" s="20"/>
      <c r="I92" s="20"/>
      <c r="J92" s="22"/>
      <c r="K92" s="8"/>
      <c r="L92" s="15"/>
    </row>
    <row r="93" spans="1:12" ht="14.25" x14ac:dyDescent="0.2">
      <c r="A93" s="15"/>
      <c r="B93" s="8"/>
      <c r="C93" s="12"/>
      <c r="D93" s="12"/>
      <c r="E93" s="11" t="str">
        <f>IF((SUM(E88:E92))&lt;&gt;(E29),"ошибка: ∑≠E29","проверка: ок")</f>
        <v>проверка: ок</v>
      </c>
      <c r="F93" s="37"/>
      <c r="G93" s="22"/>
      <c r="H93" s="20"/>
      <c r="I93" s="20"/>
      <c r="J93" s="22"/>
      <c r="K93" s="8"/>
      <c r="L93" s="15"/>
    </row>
    <row r="94" spans="1:12" ht="13.5" thickBot="1" x14ac:dyDescent="0.25">
      <c r="A94" s="15"/>
      <c r="B94" s="66"/>
      <c r="C94" s="63"/>
      <c r="D94" s="63"/>
      <c r="E94" s="64"/>
      <c r="F94" s="64"/>
      <c r="G94" s="63"/>
      <c r="H94" s="63"/>
      <c r="I94" s="63"/>
      <c r="J94" s="65"/>
      <c r="K94" s="66"/>
      <c r="L94" s="15"/>
    </row>
    <row r="95" spans="1:12" ht="24.75" customHeight="1" thickTop="1" x14ac:dyDescent="0.2">
      <c r="A95" s="15"/>
      <c r="B95" s="8"/>
      <c r="C95" s="146" t="s">
        <v>182</v>
      </c>
      <c r="D95" s="146"/>
      <c r="E95" s="41"/>
      <c r="F95" s="35"/>
      <c r="G95" s="43"/>
      <c r="H95" s="43"/>
      <c r="I95" s="43"/>
      <c r="J95" s="8"/>
      <c r="K95" s="8"/>
      <c r="L95" s="15"/>
    </row>
    <row r="96" spans="1:12" x14ac:dyDescent="0.2">
      <c r="A96" s="15"/>
      <c r="B96" s="8"/>
      <c r="C96" s="44"/>
      <c r="D96" s="44"/>
      <c r="E96" s="45">
        <f>E24</f>
        <v>46204</v>
      </c>
      <c r="F96" s="35"/>
      <c r="G96" s="72"/>
      <c r="H96" s="43"/>
      <c r="I96" s="43"/>
      <c r="J96" s="8"/>
      <c r="K96" s="8"/>
      <c r="L96" s="15"/>
    </row>
    <row r="97" spans="1:14" ht="12.75" customHeight="1" x14ac:dyDescent="0.2">
      <c r="A97" s="15"/>
      <c r="B97" s="8"/>
      <c r="C97" s="138" t="s">
        <v>135</v>
      </c>
      <c r="D97" s="138"/>
      <c r="E97" s="80"/>
      <c r="F97" s="133" t="s">
        <v>167</v>
      </c>
      <c r="G97" s="133"/>
      <c r="H97" s="133"/>
      <c r="I97" s="133"/>
      <c r="J97" s="8"/>
      <c r="K97" s="8"/>
      <c r="L97" s="15"/>
    </row>
    <row r="98" spans="1:14" ht="12.75" customHeight="1" x14ac:dyDescent="0.2">
      <c r="A98" s="15"/>
      <c r="B98" s="8"/>
      <c r="C98" s="134" t="s">
        <v>118</v>
      </c>
      <c r="D98" s="134"/>
      <c r="E98" s="80"/>
      <c r="F98" s="133"/>
      <c r="G98" s="133"/>
      <c r="H98" s="133"/>
      <c r="I98" s="133"/>
      <c r="J98" s="8"/>
      <c r="K98" s="8"/>
      <c r="L98" s="15"/>
      <c r="M98" s="18"/>
      <c r="N98" s="18"/>
    </row>
    <row r="99" spans="1:14" ht="12.75" customHeight="1" x14ac:dyDescent="0.2">
      <c r="A99" s="15"/>
      <c r="B99" s="8"/>
      <c r="C99" s="134" t="s">
        <v>119</v>
      </c>
      <c r="D99" s="134"/>
      <c r="E99" s="80"/>
      <c r="F99" s="35"/>
      <c r="G99" s="72"/>
      <c r="H99" s="43"/>
      <c r="I99" s="43"/>
      <c r="J99" s="8"/>
      <c r="K99" s="8"/>
      <c r="L99" s="15"/>
      <c r="M99" s="18"/>
      <c r="N99" s="18"/>
    </row>
    <row r="100" spans="1:14" ht="12.75" customHeight="1" x14ac:dyDescent="0.2">
      <c r="A100" s="15"/>
      <c r="B100" s="8"/>
      <c r="C100" s="134" t="s">
        <v>120</v>
      </c>
      <c r="D100" s="134"/>
      <c r="E100" s="80"/>
      <c r="F100" s="35"/>
      <c r="G100" s="72"/>
      <c r="H100" s="43"/>
      <c r="I100" s="43"/>
      <c r="J100" s="8"/>
      <c r="K100" s="8"/>
      <c r="L100" s="15"/>
      <c r="M100" s="18"/>
      <c r="N100" s="18"/>
    </row>
    <row r="101" spans="1:14" ht="12.75" customHeight="1" x14ac:dyDescent="0.2">
      <c r="A101" s="15"/>
      <c r="B101" s="8"/>
      <c r="C101" s="137" t="s">
        <v>86</v>
      </c>
      <c r="D101" s="137"/>
      <c r="E101" s="80"/>
      <c r="F101" s="35"/>
      <c r="G101" s="72"/>
      <c r="H101" s="43"/>
      <c r="I101" s="43"/>
      <c r="J101" s="8"/>
      <c r="K101" s="8"/>
      <c r="L101" s="15"/>
      <c r="M101" s="18"/>
      <c r="N101" s="18"/>
    </row>
    <row r="102" spans="1:14" ht="12.75" customHeight="1" x14ac:dyDescent="0.2">
      <c r="A102" s="15"/>
      <c r="B102" s="8"/>
      <c r="C102" s="134" t="s">
        <v>121</v>
      </c>
      <c r="D102" s="134"/>
      <c r="E102" s="80"/>
      <c r="F102" s="127" t="s">
        <v>115</v>
      </c>
      <c r="G102" s="127"/>
      <c r="H102" s="128"/>
      <c r="I102" s="43"/>
      <c r="J102" s="8"/>
      <c r="K102" s="8"/>
      <c r="L102" s="15"/>
      <c r="M102" s="18"/>
      <c r="N102" s="18"/>
    </row>
    <row r="103" spans="1:14" ht="12.75" customHeight="1" x14ac:dyDescent="0.2">
      <c r="A103" s="15"/>
      <c r="B103" s="8"/>
      <c r="C103" s="134" t="s">
        <v>122</v>
      </c>
      <c r="D103" s="134"/>
      <c r="E103" s="80"/>
      <c r="F103" s="129"/>
      <c r="G103" s="129"/>
      <c r="H103" s="130"/>
      <c r="I103" s="43"/>
      <c r="J103" s="8"/>
      <c r="K103" s="8"/>
      <c r="L103" s="15"/>
      <c r="M103" s="18"/>
      <c r="N103" s="18"/>
    </row>
    <row r="104" spans="1:14" ht="12.75" customHeight="1" x14ac:dyDescent="0.2">
      <c r="A104" s="15"/>
      <c r="B104" s="8"/>
      <c r="C104" s="137" t="s">
        <v>137</v>
      </c>
      <c r="D104" s="137"/>
      <c r="E104" s="80"/>
      <c r="F104" s="131"/>
      <c r="G104" s="131"/>
      <c r="H104" s="132"/>
      <c r="I104" s="43"/>
      <c r="J104" s="8"/>
      <c r="K104" s="8"/>
      <c r="L104" s="15"/>
      <c r="M104" s="18"/>
      <c r="N104" s="18"/>
    </row>
    <row r="105" spans="1:14" ht="12.75" customHeight="1" x14ac:dyDescent="0.2">
      <c r="A105" s="15"/>
      <c r="B105" s="8"/>
      <c r="C105" s="91"/>
      <c r="D105" s="91"/>
      <c r="E105" s="45" t="str">
        <f>E19</f>
        <v>1пг2026</v>
      </c>
      <c r="F105" s="88"/>
      <c r="G105" s="88"/>
      <c r="H105" s="88"/>
      <c r="I105" s="43"/>
      <c r="J105" s="8"/>
      <c r="K105" s="8"/>
      <c r="L105" s="15"/>
      <c r="M105" s="18"/>
      <c r="N105" s="18"/>
    </row>
    <row r="106" spans="1:14" ht="12.75" customHeight="1" x14ac:dyDescent="0.2">
      <c r="A106" s="15"/>
      <c r="B106" s="8"/>
      <c r="C106" s="114" t="s">
        <v>171</v>
      </c>
      <c r="D106" s="114"/>
      <c r="E106" s="80"/>
      <c r="F106" s="88"/>
      <c r="G106" s="88"/>
      <c r="H106" s="88"/>
      <c r="I106" s="43"/>
      <c r="J106" s="8"/>
      <c r="K106" s="8"/>
      <c r="L106" s="15"/>
      <c r="M106" s="18"/>
      <c r="N106" s="18"/>
    </row>
    <row r="107" spans="1:14" x14ac:dyDescent="0.2">
      <c r="A107" s="15"/>
      <c r="B107" s="8"/>
      <c r="C107" s="114" t="s">
        <v>172</v>
      </c>
      <c r="D107" s="114"/>
      <c r="E107" s="80"/>
      <c r="F107" s="115" t="s">
        <v>115</v>
      </c>
      <c r="G107" s="116"/>
      <c r="H107" s="117"/>
      <c r="I107" s="43"/>
      <c r="J107" s="8"/>
      <c r="K107" s="8"/>
      <c r="L107" s="15"/>
      <c r="M107" s="18"/>
      <c r="N107" s="18"/>
    </row>
    <row r="108" spans="1:14" x14ac:dyDescent="0.2">
      <c r="A108" s="15"/>
      <c r="B108" s="8"/>
      <c r="C108" s="114" t="s">
        <v>173</v>
      </c>
      <c r="D108" s="114"/>
      <c r="E108" s="80"/>
      <c r="F108" s="118"/>
      <c r="G108" s="119"/>
      <c r="H108" s="120"/>
      <c r="I108" s="43"/>
      <c r="J108" s="8"/>
      <c r="K108" s="8"/>
      <c r="L108" s="15"/>
      <c r="M108" s="18"/>
      <c r="N108" s="18"/>
    </row>
    <row r="109" spans="1:14" ht="13.5" thickBot="1" x14ac:dyDescent="0.25">
      <c r="A109" s="15"/>
      <c r="B109" s="66"/>
      <c r="C109" s="63"/>
      <c r="D109" s="63"/>
      <c r="E109" s="64"/>
      <c r="F109" s="64"/>
      <c r="G109" s="64"/>
      <c r="H109" s="63"/>
      <c r="I109" s="63"/>
      <c r="J109" s="65"/>
      <c r="K109" s="66"/>
      <c r="L109" s="15"/>
      <c r="M109" s="18"/>
      <c r="N109" s="18"/>
    </row>
    <row r="110" spans="1:14" ht="13.5" thickTop="1" x14ac:dyDescent="0.2">
      <c r="A110" s="15"/>
      <c r="B110" s="8"/>
      <c r="C110" s="41" t="s">
        <v>170</v>
      </c>
      <c r="D110" s="41"/>
      <c r="E110" s="42"/>
      <c r="F110" s="42"/>
      <c r="G110" s="36"/>
      <c r="H110" s="36"/>
      <c r="I110" s="36"/>
      <c r="J110" s="62"/>
      <c r="K110" s="8"/>
      <c r="L110" s="15"/>
    </row>
    <row r="111" spans="1:14" x14ac:dyDescent="0.2">
      <c r="A111" s="15"/>
      <c r="B111" s="8"/>
      <c r="C111" s="44" t="s">
        <v>139</v>
      </c>
      <c r="D111" s="44"/>
      <c r="E111" s="45">
        <f>E96</f>
        <v>46204</v>
      </c>
      <c r="F111" s="45" t="str">
        <f>E19</f>
        <v>1пг2026</v>
      </c>
      <c r="G111" s="72"/>
      <c r="H111" s="43"/>
      <c r="I111" s="43"/>
      <c r="J111" s="8"/>
      <c r="K111" s="8"/>
      <c r="L111" s="15"/>
    </row>
    <row r="112" spans="1:14" ht="12.75" customHeight="1" x14ac:dyDescent="0.2">
      <c r="A112" s="15"/>
      <c r="B112" s="8"/>
      <c r="C112" s="138" t="s">
        <v>141</v>
      </c>
      <c r="D112" s="138"/>
      <c r="E112" s="89"/>
      <c r="F112" s="98"/>
      <c r="G112" s="121" t="s">
        <v>155</v>
      </c>
      <c r="H112" s="122"/>
      <c r="I112" s="43"/>
      <c r="J112" s="8"/>
      <c r="K112" s="8"/>
      <c r="L112" s="15"/>
    </row>
    <row r="113" spans="1:14" ht="12.75" customHeight="1" x14ac:dyDescent="0.2">
      <c r="A113" s="15"/>
      <c r="B113" s="8"/>
      <c r="C113" s="134" t="s">
        <v>140</v>
      </c>
      <c r="D113" s="134"/>
      <c r="E113" s="80"/>
      <c r="F113" s="94"/>
      <c r="G113" s="123"/>
      <c r="H113" s="124"/>
      <c r="I113" s="43"/>
      <c r="J113" s="8"/>
      <c r="K113" s="8"/>
      <c r="L113" s="15"/>
      <c r="M113" s="18"/>
      <c r="N113" s="18"/>
    </row>
    <row r="114" spans="1:14" ht="12.75" customHeight="1" x14ac:dyDescent="0.2">
      <c r="A114" s="15"/>
      <c r="B114" s="8"/>
      <c r="C114" s="134" t="s">
        <v>142</v>
      </c>
      <c r="D114" s="134"/>
      <c r="E114" s="89"/>
      <c r="F114" s="95"/>
      <c r="G114" s="123"/>
      <c r="H114" s="124"/>
      <c r="I114" s="43"/>
      <c r="J114" s="8"/>
      <c r="K114" s="8"/>
      <c r="L114" s="15"/>
      <c r="M114" s="18"/>
      <c r="N114" s="18"/>
    </row>
    <row r="115" spans="1:14" ht="12.75" customHeight="1" x14ac:dyDescent="0.2">
      <c r="A115" s="15"/>
      <c r="B115" s="8"/>
      <c r="C115" s="134" t="s">
        <v>174</v>
      </c>
      <c r="D115" s="134"/>
      <c r="E115" s="93"/>
      <c r="F115" s="89"/>
      <c r="G115" s="123"/>
      <c r="H115" s="124"/>
      <c r="I115" s="43"/>
      <c r="J115" s="8"/>
      <c r="K115" s="8"/>
      <c r="L115" s="15"/>
      <c r="M115" s="18"/>
      <c r="N115" s="18"/>
    </row>
    <row r="116" spans="1:14" ht="12.75" customHeight="1" x14ac:dyDescent="0.2">
      <c r="A116" s="15"/>
      <c r="B116" s="8"/>
      <c r="C116" s="44" t="s">
        <v>143</v>
      </c>
      <c r="D116" s="44"/>
      <c r="E116" s="92"/>
      <c r="F116" s="99"/>
      <c r="G116" s="123"/>
      <c r="H116" s="124"/>
      <c r="I116" s="43"/>
      <c r="J116" s="8"/>
      <c r="K116" s="8"/>
      <c r="L116" s="15"/>
      <c r="M116" s="18"/>
      <c r="N116" s="18"/>
    </row>
    <row r="117" spans="1:14" ht="12.75" customHeight="1" x14ac:dyDescent="0.2">
      <c r="A117" s="15"/>
      <c r="B117" s="8"/>
      <c r="C117" s="134" t="s">
        <v>136</v>
      </c>
      <c r="D117" s="134"/>
      <c r="E117" s="80"/>
      <c r="F117" s="100"/>
      <c r="G117" s="123"/>
      <c r="H117" s="124"/>
      <c r="I117" s="43"/>
      <c r="J117" s="8"/>
      <c r="K117" s="8"/>
      <c r="L117" s="15"/>
      <c r="M117" s="18"/>
      <c r="N117" s="18"/>
    </row>
    <row r="118" spans="1:14" ht="12.75" customHeight="1" x14ac:dyDescent="0.2">
      <c r="A118" s="15"/>
      <c r="B118" s="8"/>
      <c r="C118" s="139" t="s">
        <v>149</v>
      </c>
      <c r="D118" s="139"/>
      <c r="E118" s="96"/>
      <c r="F118" s="95"/>
      <c r="G118" s="123"/>
      <c r="H118" s="124"/>
      <c r="I118" s="43"/>
      <c r="J118" s="8"/>
      <c r="K118" s="8"/>
      <c r="L118" s="15"/>
      <c r="M118" s="18"/>
      <c r="N118" s="18"/>
    </row>
    <row r="119" spans="1:14" ht="12.75" customHeight="1" x14ac:dyDescent="0.2">
      <c r="A119" s="15"/>
      <c r="B119" s="8"/>
      <c r="C119" s="141" t="s">
        <v>175</v>
      </c>
      <c r="D119" s="141"/>
      <c r="E119" s="97"/>
      <c r="F119" s="80"/>
      <c r="G119" s="123"/>
      <c r="H119" s="124"/>
      <c r="I119" s="43"/>
      <c r="J119" s="8"/>
      <c r="K119" s="8"/>
      <c r="L119" s="15"/>
      <c r="M119" s="18"/>
      <c r="N119" s="18"/>
    </row>
    <row r="120" spans="1:14" ht="12.75" customHeight="1" x14ac:dyDescent="0.2">
      <c r="A120" s="15"/>
      <c r="B120" s="8"/>
      <c r="C120" s="134" t="s">
        <v>180</v>
      </c>
      <c r="D120" s="134"/>
      <c r="E120" s="97"/>
      <c r="F120" s="80"/>
      <c r="G120" s="123"/>
      <c r="H120" s="124"/>
      <c r="I120" s="43"/>
      <c r="J120" s="8"/>
      <c r="K120" s="8"/>
      <c r="L120" s="15"/>
      <c r="M120" s="18"/>
      <c r="N120" s="18"/>
    </row>
    <row r="121" spans="1:14" ht="12.75" customHeight="1" x14ac:dyDescent="0.2">
      <c r="A121" s="15"/>
      <c r="B121" s="8"/>
      <c r="C121" s="114" t="s">
        <v>176</v>
      </c>
      <c r="D121" s="114"/>
      <c r="E121" s="97"/>
      <c r="F121" s="80"/>
      <c r="G121" s="123"/>
      <c r="H121" s="124"/>
      <c r="I121" s="43"/>
      <c r="J121" s="8"/>
      <c r="K121" s="8"/>
      <c r="L121" s="15"/>
      <c r="M121" s="18"/>
      <c r="N121" s="18"/>
    </row>
    <row r="122" spans="1:14" ht="12.75" customHeight="1" x14ac:dyDescent="0.2">
      <c r="A122" s="15"/>
      <c r="B122" s="8"/>
      <c r="C122" s="139" t="s">
        <v>181</v>
      </c>
      <c r="D122" s="139"/>
      <c r="E122" s="97"/>
      <c r="F122" s="80"/>
      <c r="G122" s="123"/>
      <c r="H122" s="124"/>
      <c r="I122" s="79"/>
      <c r="J122" s="8"/>
      <c r="K122" s="8"/>
      <c r="L122" s="15"/>
      <c r="M122" s="18"/>
      <c r="N122" s="18"/>
    </row>
    <row r="123" spans="1:14" ht="36" customHeight="1" x14ac:dyDescent="0.2">
      <c r="A123" s="15"/>
      <c r="B123" s="8"/>
      <c r="C123" s="139" t="s">
        <v>177</v>
      </c>
      <c r="D123" s="139"/>
      <c r="E123" s="97"/>
      <c r="F123" s="80"/>
      <c r="G123" s="123"/>
      <c r="H123" s="124"/>
      <c r="I123" s="43"/>
      <c r="J123" s="8"/>
      <c r="K123" s="8"/>
      <c r="L123" s="15"/>
      <c r="M123" s="18"/>
      <c r="N123" s="18"/>
    </row>
    <row r="124" spans="1:14" x14ac:dyDescent="0.2">
      <c r="A124" s="15"/>
      <c r="B124" s="8"/>
      <c r="C124" s="114" t="s">
        <v>178</v>
      </c>
      <c r="D124" s="114"/>
      <c r="E124" s="97"/>
      <c r="F124" s="80"/>
      <c r="G124" s="123"/>
      <c r="H124" s="124"/>
      <c r="I124" s="43"/>
      <c r="J124" s="8"/>
      <c r="K124" s="8"/>
      <c r="L124" s="15"/>
      <c r="M124" s="18"/>
      <c r="N124" s="18"/>
    </row>
    <row r="125" spans="1:14" x14ac:dyDescent="0.2">
      <c r="A125" s="15"/>
      <c r="B125" s="8"/>
      <c r="C125" s="114" t="s">
        <v>179</v>
      </c>
      <c r="D125" s="114"/>
      <c r="E125" s="97"/>
      <c r="F125" s="80"/>
      <c r="G125" s="123"/>
      <c r="H125" s="124"/>
      <c r="I125" s="43"/>
      <c r="J125" s="8"/>
      <c r="K125" s="8"/>
      <c r="L125" s="15"/>
      <c r="M125" s="18"/>
      <c r="N125" s="18"/>
    </row>
    <row r="126" spans="1:14" x14ac:dyDescent="0.2">
      <c r="A126" s="15"/>
      <c r="B126" s="8"/>
      <c r="C126" s="44" t="s">
        <v>158</v>
      </c>
      <c r="D126" s="44"/>
      <c r="E126" s="92"/>
      <c r="F126" s="99"/>
      <c r="G126" s="123"/>
      <c r="H126" s="124"/>
      <c r="I126" s="43"/>
      <c r="J126" s="8"/>
      <c r="K126" s="8"/>
      <c r="L126" s="15"/>
      <c r="M126" s="18"/>
      <c r="N126" s="18"/>
    </row>
    <row r="127" spans="1:14" x14ac:dyDescent="0.2">
      <c r="A127" s="15"/>
      <c r="B127" s="8"/>
      <c r="C127" s="137" t="s">
        <v>138</v>
      </c>
      <c r="D127" s="137"/>
      <c r="E127" s="90"/>
      <c r="F127" s="98"/>
      <c r="G127" s="123"/>
      <c r="H127" s="124"/>
      <c r="I127" s="43"/>
      <c r="J127" s="8"/>
      <c r="K127" s="8"/>
      <c r="L127" s="15"/>
      <c r="M127" s="18"/>
      <c r="N127" s="18"/>
    </row>
    <row r="128" spans="1:14" x14ac:dyDescent="0.2">
      <c r="A128" s="15"/>
      <c r="B128" s="8"/>
      <c r="C128" s="135" t="s">
        <v>148</v>
      </c>
      <c r="D128" s="135"/>
      <c r="E128" s="90"/>
      <c r="F128" s="101"/>
      <c r="G128" s="125"/>
      <c r="H128" s="126"/>
      <c r="I128" s="79"/>
      <c r="J128" s="8"/>
      <c r="K128" s="8"/>
      <c r="L128" s="15"/>
      <c r="M128" s="18"/>
      <c r="N128" s="18"/>
    </row>
    <row r="129" spans="1:14" ht="13.5" thickBot="1" x14ac:dyDescent="0.25">
      <c r="A129" s="15"/>
      <c r="B129" s="66"/>
      <c r="C129" s="63"/>
      <c r="D129" s="63"/>
      <c r="E129" s="64"/>
      <c r="F129" s="64"/>
      <c r="G129" s="63"/>
      <c r="H129" s="63"/>
      <c r="I129" s="63"/>
      <c r="J129" s="65"/>
      <c r="K129" s="66"/>
      <c r="L129" s="15"/>
      <c r="M129" s="18"/>
      <c r="N129" s="18"/>
    </row>
    <row r="130" spans="1:14" ht="13.5" thickTop="1" x14ac:dyDescent="0.2">
      <c r="A130" s="15"/>
      <c r="B130" s="102"/>
      <c r="C130" s="41" t="s">
        <v>195</v>
      </c>
      <c r="D130" s="103"/>
      <c r="E130" s="103"/>
      <c r="F130" s="103"/>
      <c r="G130" s="104"/>
      <c r="H130" s="36"/>
      <c r="I130" s="43"/>
      <c r="J130" s="102"/>
      <c r="K130" s="105"/>
      <c r="L130" s="15"/>
    </row>
    <row r="131" spans="1:14" x14ac:dyDescent="0.2">
      <c r="A131" s="15"/>
      <c r="B131" s="102"/>
      <c r="C131" s="171" t="s">
        <v>196</v>
      </c>
      <c r="D131" s="171"/>
      <c r="E131" s="171"/>
      <c r="F131" s="171"/>
      <c r="G131" s="171"/>
      <c r="H131" s="171"/>
      <c r="I131" s="171"/>
      <c r="J131" s="171"/>
      <c r="K131" s="8"/>
      <c r="L131" s="15"/>
    </row>
    <row r="132" spans="1:14" x14ac:dyDescent="0.2">
      <c r="A132" s="15"/>
      <c r="B132" s="102"/>
      <c r="C132" s="138" t="s">
        <v>192</v>
      </c>
      <c r="D132" s="172"/>
      <c r="E132" s="180"/>
      <c r="F132" s="181"/>
      <c r="G132" s="181"/>
      <c r="H132" s="181"/>
      <c r="I132" s="181"/>
      <c r="J132" s="181"/>
      <c r="K132" s="8"/>
      <c r="L132" s="15"/>
    </row>
    <row r="133" spans="1:14" x14ac:dyDescent="0.2">
      <c r="A133" s="15"/>
      <c r="B133" s="102"/>
      <c r="C133" s="134" t="s">
        <v>193</v>
      </c>
      <c r="D133" s="173"/>
      <c r="E133" s="180"/>
      <c r="F133" s="181"/>
      <c r="G133" s="181"/>
      <c r="H133" s="181"/>
      <c r="I133" s="181"/>
      <c r="J133" s="181"/>
      <c r="K133" s="8"/>
      <c r="L133" s="15"/>
    </row>
    <row r="134" spans="1:14" ht="13.5" thickBot="1" x14ac:dyDescent="0.25">
      <c r="A134" s="15"/>
      <c r="B134" s="66"/>
      <c r="C134" s="63"/>
      <c r="D134" s="63"/>
      <c r="E134" s="64"/>
      <c r="F134" s="64"/>
      <c r="G134" s="63"/>
      <c r="H134" s="63"/>
      <c r="I134" s="63"/>
      <c r="J134" s="63"/>
      <c r="K134" s="66"/>
      <c r="L134" s="15"/>
    </row>
    <row r="135" spans="1:14" ht="13.5" thickTop="1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</sheetData>
  <sheetProtection algorithmName="SHA-512" hashValue="IhTXYji/OOthTI/pys9bY8NNnmhG4dppg3LBNY7rAvKEVe1BwekMySe6ZlKbu3KPmNqjhsuQ1DpnCe/KRlI1CQ==" saltValue="Adnps+j76IIqv7G0UoRMeQ==" spinCount="100000" sheet="1" objects="1" scenarios="1"/>
  <dataConsolidate/>
  <mergeCells count="121">
    <mergeCell ref="C84:J84"/>
    <mergeCell ref="H58:J59"/>
    <mergeCell ref="C131:J131"/>
    <mergeCell ref="C132:D132"/>
    <mergeCell ref="C133:D133"/>
    <mergeCell ref="E132:J132"/>
    <mergeCell ref="E133:J133"/>
    <mergeCell ref="F63:F73"/>
    <mergeCell ref="C68:D68"/>
    <mergeCell ref="F21:G21"/>
    <mergeCell ref="C24:D24"/>
    <mergeCell ref="C39:D39"/>
    <mergeCell ref="C40:D40"/>
    <mergeCell ref="C41:D41"/>
    <mergeCell ref="C42:D42"/>
    <mergeCell ref="C43:D43"/>
    <mergeCell ref="C27:D27"/>
    <mergeCell ref="C28:D28"/>
    <mergeCell ref="C29:D29"/>
    <mergeCell ref="C30:D30"/>
    <mergeCell ref="C34:D34"/>
    <mergeCell ref="C36:D36"/>
    <mergeCell ref="C37:D37"/>
    <mergeCell ref="C38:D38"/>
    <mergeCell ref="H32:J32"/>
    <mergeCell ref="C72:D72"/>
    <mergeCell ref="C53:D53"/>
    <mergeCell ref="C44:D44"/>
    <mergeCell ref="C45:D45"/>
    <mergeCell ref="C46:D46"/>
    <mergeCell ref="C47:D47"/>
    <mergeCell ref="C48:D48"/>
    <mergeCell ref="C69:D69"/>
    <mergeCell ref="C70:D70"/>
    <mergeCell ref="C71:D71"/>
    <mergeCell ref="C57:D57"/>
    <mergeCell ref="C49:D49"/>
    <mergeCell ref="C50:D50"/>
    <mergeCell ref="C51:D51"/>
    <mergeCell ref="C52:D52"/>
    <mergeCell ref="C59:D59"/>
    <mergeCell ref="C63:D63"/>
    <mergeCell ref="C64:D64"/>
    <mergeCell ref="C65:D65"/>
    <mergeCell ref="C66:D66"/>
    <mergeCell ref="C67:D67"/>
    <mergeCell ref="C54:D54"/>
    <mergeCell ref="C55:D55"/>
    <mergeCell ref="C56:D56"/>
    <mergeCell ref="C95:D95"/>
    <mergeCell ref="H7:I7"/>
    <mergeCell ref="E7:F7"/>
    <mergeCell ref="E8:F8"/>
    <mergeCell ref="E9:F9"/>
    <mergeCell ref="E10:F10"/>
    <mergeCell ref="E11:F11"/>
    <mergeCell ref="C25:D25"/>
    <mergeCell ref="C26:D26"/>
    <mergeCell ref="E12:F12"/>
    <mergeCell ref="C17:G17"/>
    <mergeCell ref="C16:G16"/>
    <mergeCell ref="C23:D23"/>
    <mergeCell ref="H19:I21"/>
    <mergeCell ref="C35:D35"/>
    <mergeCell ref="C7:D7"/>
    <mergeCell ref="C8:D8"/>
    <mergeCell ref="C9:D9"/>
    <mergeCell ref="C10:D10"/>
    <mergeCell ref="C11:D11"/>
    <mergeCell ref="C12:D12"/>
    <mergeCell ref="C20:D20"/>
    <mergeCell ref="C21:D21"/>
    <mergeCell ref="C22:D22"/>
    <mergeCell ref="F88:G92"/>
    <mergeCell ref="C87:D87"/>
    <mergeCell ref="C88:D88"/>
    <mergeCell ref="C89:D89"/>
    <mergeCell ref="C107:D107"/>
    <mergeCell ref="C78:D78"/>
    <mergeCell ref="C79:D79"/>
    <mergeCell ref="C80:D80"/>
    <mergeCell ref="C81:D81"/>
    <mergeCell ref="C82:D82"/>
    <mergeCell ref="G78:H78"/>
    <mergeCell ref="G79:H79"/>
    <mergeCell ref="G80:H80"/>
    <mergeCell ref="C90:D90"/>
    <mergeCell ref="C91:D91"/>
    <mergeCell ref="C92:D92"/>
    <mergeCell ref="C97:D97"/>
    <mergeCell ref="C98:D98"/>
    <mergeCell ref="C106:D106"/>
    <mergeCell ref="C104:D104"/>
    <mergeCell ref="C101:D101"/>
    <mergeCell ref="C99:D99"/>
    <mergeCell ref="C102:D102"/>
    <mergeCell ref="C100:D100"/>
    <mergeCell ref="C108:D108"/>
    <mergeCell ref="F107:H108"/>
    <mergeCell ref="G112:H128"/>
    <mergeCell ref="F102:H104"/>
    <mergeCell ref="F97:I98"/>
    <mergeCell ref="G63:G73"/>
    <mergeCell ref="C121:D121"/>
    <mergeCell ref="C114:D114"/>
    <mergeCell ref="C115:D115"/>
    <mergeCell ref="C128:D128"/>
    <mergeCell ref="C124:D124"/>
    <mergeCell ref="C125:D125"/>
    <mergeCell ref="C120:D120"/>
    <mergeCell ref="C73:D73"/>
    <mergeCell ref="C127:D127"/>
    <mergeCell ref="C112:D112"/>
    <mergeCell ref="C113:D113"/>
    <mergeCell ref="C117:D117"/>
    <mergeCell ref="C123:D123"/>
    <mergeCell ref="C122:D122"/>
    <mergeCell ref="C103:D103"/>
    <mergeCell ref="G81:H81"/>
    <mergeCell ref="C118:D118"/>
    <mergeCell ref="C119:D119"/>
  </mergeCells>
  <phoneticPr fontId="1" type="noConversion"/>
  <conditionalFormatting sqref="E58:F58 H58">
    <cfRule type="cellIs" dxfId="5" priority="26" operator="equal">
      <formula>"проверка: ок"</formula>
    </cfRule>
  </conditionalFormatting>
  <conditionalFormatting sqref="E74:F74">
    <cfRule type="cellIs" dxfId="4" priority="24" operator="equal">
      <formula>"проверка: ок"</formula>
    </cfRule>
  </conditionalFormatting>
  <conditionalFormatting sqref="E83:F83">
    <cfRule type="cellIs" dxfId="3" priority="23" operator="equal">
      <formula>"проверка: ок"</formula>
    </cfRule>
  </conditionalFormatting>
  <conditionalFormatting sqref="E93:F93">
    <cfRule type="cellIs" dxfId="2" priority="22" operator="equal">
      <formula>"проверка: ок"</formula>
    </cfRule>
  </conditionalFormatting>
  <conditionalFormatting sqref="E12">
    <cfRule type="cellIs" dxfId="1" priority="21" operator="equal">
      <formula>"выбрать"</formula>
    </cfRule>
  </conditionalFormatting>
  <conditionalFormatting sqref="G58">
    <cfRule type="cellIs" dxfId="0" priority="8" operator="equal">
      <formula>"проверка: ок"</formula>
    </cfRule>
  </conditionalFormatting>
  <dataValidations count="1">
    <dataValidation type="list" allowBlank="1" showInputMessage="1" showErrorMessage="1" sqref="E12:F12" xr:uid="{A763AA1C-B48C-44BF-BB58-57A683332BBB}">
      <formula1>$M$11:$M$16</formula1>
    </dataValidation>
  </dataValidations>
  <pageMargins left="0.39370078740157483" right="0.39370078740157483" top="0.39370078740157483" bottom="0.39370078740157483" header="0.51181102362204722" footer="0.51181102362204722"/>
  <pageSetup paperSize="9" scale="70" fitToHeight="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B3:V11"/>
  <sheetViews>
    <sheetView workbookViewId="0">
      <selection activeCell="V7" sqref="V7:V8"/>
    </sheetView>
  </sheetViews>
  <sheetFormatPr defaultRowHeight="12.75" x14ac:dyDescent="0.2"/>
  <sheetData>
    <row r="3" spans="2:22" x14ac:dyDescent="0.2">
      <c r="B3" t="s">
        <v>55</v>
      </c>
    </row>
    <row r="4" spans="2:22" x14ac:dyDescent="0.2">
      <c r="B4" t="s">
        <v>57</v>
      </c>
      <c r="E4" t="s">
        <v>55</v>
      </c>
      <c r="K4" t="s">
        <v>55</v>
      </c>
      <c r="N4" t="s">
        <v>55</v>
      </c>
      <c r="V4" t="s">
        <v>55</v>
      </c>
    </row>
    <row r="5" spans="2:22" x14ac:dyDescent="0.2">
      <c r="B5" t="s">
        <v>58</v>
      </c>
      <c r="E5" t="s">
        <v>60</v>
      </c>
      <c r="H5" t="s">
        <v>60</v>
      </c>
      <c r="K5" t="s">
        <v>60</v>
      </c>
      <c r="N5" t="s">
        <v>65</v>
      </c>
      <c r="V5" t="s">
        <v>69</v>
      </c>
    </row>
    <row r="6" spans="2:22" x14ac:dyDescent="0.2">
      <c r="B6" t="s">
        <v>56</v>
      </c>
      <c r="E6" t="s">
        <v>75</v>
      </c>
      <c r="H6" t="s">
        <v>59</v>
      </c>
      <c r="K6" t="s">
        <v>59</v>
      </c>
      <c r="N6" t="s">
        <v>64</v>
      </c>
      <c r="V6" t="s">
        <v>68</v>
      </c>
    </row>
    <row r="7" spans="2:22" x14ac:dyDescent="0.2">
      <c r="B7" t="s">
        <v>70</v>
      </c>
      <c r="E7" t="s">
        <v>61</v>
      </c>
      <c r="H7" t="s">
        <v>61</v>
      </c>
      <c r="K7" t="s">
        <v>61</v>
      </c>
      <c r="N7" t="s">
        <v>66</v>
      </c>
      <c r="V7" t="s">
        <v>67</v>
      </c>
    </row>
    <row r="8" spans="2:22" x14ac:dyDescent="0.2">
      <c r="B8" t="s">
        <v>71</v>
      </c>
      <c r="E8" t="s">
        <v>62</v>
      </c>
      <c r="H8" t="s">
        <v>62</v>
      </c>
      <c r="K8" t="s">
        <v>62</v>
      </c>
      <c r="N8" t="s">
        <v>63</v>
      </c>
      <c r="V8" t="s">
        <v>63</v>
      </c>
    </row>
    <row r="9" spans="2:22" x14ac:dyDescent="0.2">
      <c r="B9" t="s">
        <v>72</v>
      </c>
      <c r="E9" t="s">
        <v>63</v>
      </c>
      <c r="H9" t="s">
        <v>63</v>
      </c>
      <c r="K9" t="s">
        <v>63</v>
      </c>
    </row>
    <row r="10" spans="2:22" x14ac:dyDescent="0.2">
      <c r="B10" t="s">
        <v>73</v>
      </c>
    </row>
    <row r="11" spans="2:22" x14ac:dyDescent="0.2">
      <c r="B11" t="s">
        <v>74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A21"/>
  <sheetViews>
    <sheetView workbookViewId="0">
      <selection activeCell="A21" sqref="A1:A21"/>
    </sheetView>
  </sheetViews>
  <sheetFormatPr defaultRowHeight="12.75" x14ac:dyDescent="0.2"/>
  <cols>
    <col min="1" max="1" width="19.7109375" customWidth="1"/>
  </cols>
  <sheetData>
    <row r="1" spans="1:1" x14ac:dyDescent="0.2">
      <c r="A1" t="s">
        <v>27</v>
      </c>
    </row>
    <row r="2" spans="1:1" ht="15" x14ac:dyDescent="0.2">
      <c r="A2" s="1" t="s">
        <v>40</v>
      </c>
    </row>
    <row r="3" spans="1:1" ht="15" x14ac:dyDescent="0.2">
      <c r="A3" s="1" t="s">
        <v>42</v>
      </c>
    </row>
    <row r="4" spans="1:1" ht="15" x14ac:dyDescent="0.2">
      <c r="A4" s="1" t="s">
        <v>39</v>
      </c>
    </row>
    <row r="5" spans="1:1" ht="15" x14ac:dyDescent="0.2">
      <c r="A5" s="1" t="s">
        <v>26</v>
      </c>
    </row>
    <row r="6" spans="1:1" ht="15" x14ac:dyDescent="0.2">
      <c r="A6" s="1" t="s">
        <v>38</v>
      </c>
    </row>
    <row r="7" spans="1:1" ht="15" x14ac:dyDescent="0.2">
      <c r="A7" s="1" t="s">
        <v>37</v>
      </c>
    </row>
    <row r="8" spans="1:1" ht="15" x14ac:dyDescent="0.2">
      <c r="A8" s="1" t="s">
        <v>25</v>
      </c>
    </row>
    <row r="9" spans="1:1" ht="15" x14ac:dyDescent="0.2">
      <c r="A9" s="1" t="s">
        <v>36</v>
      </c>
    </row>
    <row r="10" spans="1:1" ht="15" x14ac:dyDescent="0.2">
      <c r="A10" s="1" t="s">
        <v>35</v>
      </c>
    </row>
    <row r="11" spans="1:1" ht="15" x14ac:dyDescent="0.2">
      <c r="A11" s="1" t="s">
        <v>34</v>
      </c>
    </row>
    <row r="12" spans="1:1" ht="15" x14ac:dyDescent="0.2">
      <c r="A12" s="1" t="s">
        <v>28</v>
      </c>
    </row>
    <row r="13" spans="1:1" ht="15" x14ac:dyDescent="0.2">
      <c r="A13" s="1" t="s">
        <v>45</v>
      </c>
    </row>
    <row r="14" spans="1:1" ht="15" x14ac:dyDescent="0.2">
      <c r="A14" s="1" t="s">
        <v>29</v>
      </c>
    </row>
    <row r="15" spans="1:1" ht="15" x14ac:dyDescent="0.2">
      <c r="A15" s="1" t="s">
        <v>43</v>
      </c>
    </row>
    <row r="16" spans="1:1" ht="15" x14ac:dyDescent="0.2">
      <c r="A16" s="1" t="s">
        <v>30</v>
      </c>
    </row>
    <row r="17" spans="1:1" ht="15" x14ac:dyDescent="0.2">
      <c r="A17" s="1" t="s">
        <v>31</v>
      </c>
    </row>
    <row r="18" spans="1:1" ht="15" x14ac:dyDescent="0.2">
      <c r="A18" s="1" t="s">
        <v>32</v>
      </c>
    </row>
    <row r="19" spans="1:1" ht="15" x14ac:dyDescent="0.2">
      <c r="A19" s="1" t="s">
        <v>33</v>
      </c>
    </row>
    <row r="20" spans="1:1" ht="15" x14ac:dyDescent="0.2">
      <c r="A20" s="1" t="s">
        <v>41</v>
      </c>
    </row>
    <row r="21" spans="1:1" ht="15" x14ac:dyDescent="0.2">
      <c r="A21" s="1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 проекте</vt:lpstr>
      <vt:lpstr>термины</vt:lpstr>
      <vt:lpstr>АНКЕТА</vt:lpstr>
      <vt:lpstr>lists</vt:lpstr>
      <vt:lpstr>Лист1</vt:lpstr>
      <vt:lpstr>микроавтобусы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romanovsky</dc:creator>
  <cp:lastModifiedBy>Перфильев Анатолий</cp:lastModifiedBy>
  <cp:lastPrinted>2022-07-14T14:28:49Z</cp:lastPrinted>
  <dcterms:created xsi:type="dcterms:W3CDTF">2007-02-27T08:06:52Z</dcterms:created>
  <dcterms:modified xsi:type="dcterms:W3CDTF">2026-07-15T07:41:26Z</dcterms:modified>
</cp:coreProperties>
</file>